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<sst xmlns="http://schemas.openxmlformats.org/spreadsheetml/2006/main" count="580" uniqueCount="222">
  <si>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</si>
  <si>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</si>
  <si>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</si>
  <si>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</si>
  <si>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</si>
  <si>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</si>
  <si>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</si>
  <si>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</si>
  <si>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</si>
  <si>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</si>
  <si>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</si>
  <si>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</si>
  <si>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</si>
  <si>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</si>
  <si>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</si>
  <si>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</si>
  <si>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</si>
  <si>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</si>
  <si>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</si>
  <si>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</si>
  <si>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</si>
  <si>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</si>
  <si>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</si>
  <si>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</si>
  <si>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</si>
  <si>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</si>
  <si>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</si>
  <si>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</si>
  <si>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</si>
  <si>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</si>
  <si>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</si>
  <si>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</si>
  <si>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</si>
  <si>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</si>
  <si>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</si>
  <si>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</si>
  <si>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</si>
  <si>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</si>
  <si>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</si>
  <si>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</si>
  <si>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</si>
  <si>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</si>
  <si>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</si>
  <si>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</si>
  <si>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</si>
  <si>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</si>
  <si>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</si>
  <si>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</si>
  <si>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</si>
  <si>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</si>
  <si>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</si>
  <si>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</si>
  <si>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</si>
  <si>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</si>
  <si>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</si>
  <si>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</si>
  <si>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</si>
  <si>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</si>
  <si>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</si>
  <si>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</si>
  <si>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</si>
  <si>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</si>
  <si>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</si>
  <si>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</si>
  <si>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</si>
  <si>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</si>
  <si>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</si>
  <si>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</si>
  <si>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</si>
  <si>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</si>
  <si>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</si>
  <si>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</si>
  <si>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</si>
  <si>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</si>
  <si>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</si>
  <si>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</si>
  <si>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</si>
  <si>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</si>
  <si>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</si>
  <si>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</si>
  <si>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</si>
  <si>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</si>
  <si>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</si>
  <si>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</si>
  <si>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</si>
  <si>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</si>
  <si>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</si>
  <si>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</si>
  <si>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</si>
  <si>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</si>
  <si>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</si>
  <si>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</si>
  <si>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</si>
  <si>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</si>
  <si>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</si>
  <si>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</si>
  <si>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</si>
  <si>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</si>
  <si>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</si>
  <si>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</si>
  <si>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</si>
  <si>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</si>
  <si>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</si>
  <si>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</si>
  <si>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</si>
  <si>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</si>
  <si>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</si>
  <si>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</si>
  <si>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</si>
  <si>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</si>
  <si>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</si>
  <si>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</si>
  <si>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</si>
  <si>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</si>
  <si>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</si>
  <si>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</si>
  <si>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</si>
  <si>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2 18 05010 05 0000 151</t>
  </si>
  <si>
    <t>об исполнении бюджетов поселений на 1 января 2023 г.</t>
  </si>
  <si>
    <t>исполнено на 01 января</t>
  </si>
  <si>
    <t>на 01 января 2023 года</t>
  </si>
  <si>
    <t>2 0215001 05 0000 151</t>
  </si>
  <si>
    <t>Дотации бюджетам муниципальных районов на выравнивание  бюджетной обеспеченности</t>
  </si>
  <si>
    <t>2 02 2530405 0000 151</t>
  </si>
  <si>
    <t>Субсидии на организацию бесплатного горячего питания обучающихся, получающих начальное образование</t>
  </si>
  <si>
    <t>2 02 25467 05 0000 151</t>
  </si>
  <si>
    <t>субсидии на обеспечение развития и укрепления МТБ ДК</t>
  </si>
  <si>
    <t>2 02 25497 05 0000 151</t>
  </si>
  <si>
    <t>Субсидии на обеспечение жильем молодых семей</t>
  </si>
  <si>
    <t>2 02 25519 05 0000 151</t>
  </si>
  <si>
    <t>субсидии на поддержку отрасли культуры</t>
  </si>
  <si>
    <t>2 02 25097 05 0000 151</t>
  </si>
  <si>
    <t>субсидии на создание в образовательных организациях,расположенныхв сельской местности и малых городах, условий для занятий физической культурой и спортом</t>
  </si>
  <si>
    <t>2 02 20216 05 0000 151</t>
  </si>
  <si>
    <t>субсидии на кап.ремонт автомобильных дорог</t>
  </si>
  <si>
    <t>2 02 25555 05 0000 151</t>
  </si>
  <si>
    <t>Субсидии на поддержку гос.и муниц. Программ формирования современной городской среды</t>
  </si>
  <si>
    <t>2 02 25269 05 0000 151</t>
  </si>
  <si>
    <t>Субсидии на приобретение контейнеров для раздельного накопления ТКО</t>
  </si>
  <si>
    <t>2 02 20077 05 0000 151</t>
  </si>
  <si>
    <t>субсидии на реализацию мероприятий в рамках АИП</t>
  </si>
  <si>
    <t>2 02 25013 05 0000 150</t>
  </si>
  <si>
    <t>Субсидии на реализацию мероприятий по сокращению доли загрязненных сточных вод</t>
  </si>
  <si>
    <t>2 02 29999 05 0000 151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</si>
  <si>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</si>
  <si>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</si>
  <si>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</si>
  <si>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 на софиннасирование МП поддержки малого и среднего предпринимательства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</si>
  <si>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</si>
  <si>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</si>
  <si>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обустройство и восстановление памятных мест</t>
  </si>
  <si>
    <t>Субсидии на проведение комплексных кадастровых работ и разработку проектов межевания</t>
  </si>
  <si>
    <t>субсидии на реализацию проекта по поддержке местных инициатив</t>
  </si>
  <si>
    <t>субсидии на ликвидацию свалок и объектов размещения отходов</t>
  </si>
  <si>
    <t>субсидии на кап.ремонт образовательных организаций</t>
  </si>
  <si>
    <t>Субсидии на создание контейнерных площадок</t>
  </si>
  <si>
    <t>Субсидии на ремонт помещений муниципальной собственности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</si>
  <si>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</si>
  <si>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</si>
  <si>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2 02 35502 05 0000 151</t>
  </si>
  <si>
    <t>субвенции на поддержку с/х в области растениеводства</t>
  </si>
  <si>
    <t>2 02 35120 05 0000 151</t>
  </si>
  <si>
    <t>Субвенции на составление списка присяжных заседаталей</t>
  </si>
  <si>
    <t>2 02 35303 05 0000 151</t>
  </si>
  <si>
    <t>субвенции на выплаты ежемесячного денежного вознаграждения за классное руководство</t>
  </si>
  <si>
    <t>2 02 30024 05 0000 151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</si>
  <si>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</si>
  <si>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</si>
  <si>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</si>
  <si>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</si>
  <si>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</si>
  <si>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</si>
  <si>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>Субвенция на осуществление  отдельных государственных полномочий по поддержке сельскохозяйственного производства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</si>
  <si>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</si>
  <si>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</si>
  <si>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</si>
  <si>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</si>
  <si>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</si>
  <si>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</si>
  <si>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</si>
  <si>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</si>
  <si>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</si>
  <si>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</si>
  <si>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</si>
  <si>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</si>
  <si>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2 02 30029 05 0000 151</t>
  </si>
  <si>
    <t>Субвенция на компенсацию части родительской платы</t>
  </si>
  <si>
    <t>2 02 35508 05 0000 151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</si>
  <si>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</si>
  <si>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</si>
  <si>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Субвенции на возмещение производителям зерновых культур части затрат на производство и реализацию зерновых культур</t>
  </si>
  <si>
    <t>2 02 39998 05 0000 151</t>
  </si>
  <si>
    <t>Единая субвенция</t>
  </si>
  <si>
    <t>2 02 35082 05 0000 151</t>
  </si>
  <si>
    <t>Субвенции на обеспечение жильем детей -сирот</t>
  </si>
  <si>
    <t>2 02 35134 05 0000 151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</si>
  <si>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</si>
  <si>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</si>
  <si>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2 02 45160 05 0000 151</t>
  </si>
  <si>
    <t>Иные МБТ из Фонда на поддержку территорий</t>
  </si>
  <si>
    <t>Иные МБТ на предоставление грантов</t>
  </si>
  <si>
    <t>2 02 49999 05 0000 151</t>
  </si>
  <si>
    <t>МБТ на фин.обеспечение деятельности центров образованияя цифрового и гуманитарного профилей "Точка роста"</t>
  </si>
  <si>
    <t>МБТ на приобретение контейнеров и бункеров</t>
  </si>
  <si>
    <t>Иные МБТ на предоставление грантов "Лучшее МОНО" в сфере благоустройства и дорожной деятельности</t>
  </si>
  <si>
    <t>иные МБТ на обеспечение оснащения муниц.образоват.организаций гос.символами РФ</t>
  </si>
  <si>
    <t>Иные МБТ на выплату з/п</t>
  </si>
  <si>
    <t>Иные МБТ на возмещение %  ставки по кредитам</t>
  </si>
  <si>
    <t>Иные МБТ на поощрение муниципальных управленческих команд</t>
  </si>
  <si>
    <t>Иные МБТ из Резервного фонда Правительства НО</t>
  </si>
  <si>
    <t>2 02 45179 05 0000 151</t>
  </si>
  <si>
    <t>Иные МБТ на проведение мероприятий по обеспечению деятельности советников директоров</t>
  </si>
  <si>
    <t>2 02 40014 05 0000 151</t>
  </si>
  <si>
    <t>МБТ на осуществление части полномочий по решению вопросов местного значения</t>
  </si>
  <si>
    <t>на 1 января 2023 года</t>
  </si>
  <si>
    <t>исполнено на 1 января</t>
  </si>
  <si>
    <t>2 02 25555 13 0000 151</t>
  </si>
  <si>
    <t>2 02 25576 05 0000 151</t>
  </si>
  <si>
    <t>Субсидии на благоустройство сельских территорий</t>
  </si>
  <si>
    <t>субсидии на реализацию проекта "Вам решать!"</t>
  </si>
  <si>
    <t>Иные МБТ напредоставление грантов "Лучшее МОНО" в сфере благоустройства и дорожной деятельности</t>
  </si>
  <si>
    <t>иные МБТ на выплату з/п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</si>
</sst>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3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2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174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 indent="1"/>
    </xf>
    <xf numFmtId="0" fontId="35" fillId="0" borderId="11" xfId="0" applyFont="1" applyFill="1" applyBorder="1" applyAlignment="1">
      <alignment vertical="top" wrapText="1"/>
    </xf>
    <xf numFmtId="174" fontId="11" fillId="0" borderId="11" xfId="0" applyNumberFormat="1" applyFont="1" applyFill="1" applyBorder="1" applyAlignment="1">
      <alignment wrapText="1"/>
    </xf>
    <xf numFmtId="174" fontId="11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консолидированный 01.06.2022"/>
      <sheetName val="консолидированный 01.07.2022"/>
      <sheetName val="консолидированный 01.08.2022"/>
      <sheetName val="консолидированный 01.09.2022"/>
      <sheetName val="консолидированный 01.10.2022"/>
      <sheetName val="консолидированный 01.11.2022"/>
      <sheetName val="консолидированный 01.12.2022"/>
      <sheetName val="консолидированный 01.01.2023"/>
      <sheetName val="районный 01.02.2022"/>
      <sheetName val="районный 01.03.2022"/>
      <sheetName val="районный 01.04.2022"/>
      <sheetName val="районный 01.05.2022"/>
      <sheetName val="районный 01.06.2022"/>
      <sheetName val="районный 01.07.2022"/>
      <sheetName val="районный 01.08.2022"/>
      <sheetName val="районный 01.09.2022"/>
      <sheetName val="районный 01.10.2022"/>
      <sheetName val="районный 01.11.2022"/>
      <sheetName val="районный 01.12.2022"/>
      <sheetName val="районный 01.01.2023"/>
      <sheetName val="поселения 01.02.2022 "/>
      <sheetName val="поселения 01.03.2022"/>
      <sheetName val="поселения 01.04.2022"/>
      <sheetName val="поселения 01.05.2022"/>
      <sheetName val="поселения 01.06.2022"/>
      <sheetName val="поселения 01.07.2022"/>
      <sheetName val="поселения 01.08.2022"/>
      <sheetName val="поселения 01.09.2022"/>
      <sheetName val="поселения 01.10.2022"/>
      <sheetName val="поселения 01.11.2022"/>
      <sheetName val="поселения 01.12.2022"/>
      <sheetName val="поселения 01.01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7"/>
  <sheetViews>
    <sheetView tabSelected="1" zoomScaleSheetLayoutView="100" zoomScalePageLayoutView="0" workbookViewId="0" topLeftCell="A100">
      <selection activeCell="A102" sqref="A102:IV102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8" width="1.00390625" style="44" customWidth="1"/>
    <col min="9" max="12" width="9.125" style="44" hidden="1" customWidth="1"/>
    <col min="13" max="249" width="9.125" style="44" customWidth="1"/>
    <col min="250" max="250" width="28.875" style="44" customWidth="1"/>
    <col min="251" max="251" width="29.625" style="44" customWidth="1"/>
    <col min="252" max="252" width="11.375" style="44" customWidth="1"/>
    <col min="253" max="16384" width="15.00390625" style="44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214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83" t="s">
        <v>108</v>
      </c>
      <c r="D4" s="37" t="s">
        <v>109</v>
      </c>
      <c r="E4" s="37" t="s">
        <v>215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69">
        <v>174012.3</v>
      </c>
      <c r="D5" s="69">
        <v>188713.1</v>
      </c>
      <c r="E5" s="69">
        <v>202806.9</v>
      </c>
      <c r="F5" s="97">
        <f>E5/C5</f>
        <v>1.165474509560531</v>
      </c>
      <c r="G5" s="97">
        <f>E5/D5</f>
        <v>1.074683739496622</v>
      </c>
    </row>
    <row r="6" spans="1:7" ht="15.75" outlineLevel="1">
      <c r="A6" s="38" t="s">
        <v>68</v>
      </c>
      <c r="B6" s="43" t="s">
        <v>69</v>
      </c>
      <c r="C6" s="69">
        <v>11908.8</v>
      </c>
      <c r="D6" s="69">
        <v>14381</v>
      </c>
      <c r="E6" s="69">
        <v>15413.7</v>
      </c>
      <c r="F6" s="97">
        <f>E6/C6</f>
        <v>1.2943117694478035</v>
      </c>
      <c r="G6" s="97">
        <f>E6/D6</f>
        <v>1.0718100271191155</v>
      </c>
    </row>
    <row r="7" spans="1:7" ht="15.75" outlineLevel="1">
      <c r="A7" s="38" t="s">
        <v>6</v>
      </c>
      <c r="B7" s="43" t="s">
        <v>7</v>
      </c>
      <c r="C7" s="69"/>
      <c r="D7" s="69"/>
      <c r="E7" s="69">
        <v>31</v>
      </c>
      <c r="F7" s="97"/>
      <c r="G7" s="97"/>
    </row>
    <row r="8" spans="1:7" ht="15.75" outlineLevel="1">
      <c r="A8" s="38" t="s">
        <v>97</v>
      </c>
      <c r="B8" s="43" t="s">
        <v>103</v>
      </c>
      <c r="C8" s="69">
        <v>9576.5</v>
      </c>
      <c r="D8" s="69">
        <v>10677.5</v>
      </c>
      <c r="E8" s="69">
        <v>10273</v>
      </c>
      <c r="F8" s="97">
        <f>E8/C8</f>
        <v>1.0727301206077378</v>
      </c>
      <c r="G8" s="97">
        <f>E8/D8</f>
        <v>0.9621166003277921</v>
      </c>
    </row>
    <row r="9" spans="1:7" ht="15.75" outlineLevel="1">
      <c r="A9" s="38" t="s">
        <v>8</v>
      </c>
      <c r="B9" s="43" t="s">
        <v>9</v>
      </c>
      <c r="C9" s="69">
        <v>34</v>
      </c>
      <c r="D9" s="69">
        <v>50.6</v>
      </c>
      <c r="E9" s="69">
        <v>69.1</v>
      </c>
      <c r="F9" s="68" t="s">
        <v>14</v>
      </c>
      <c r="G9" s="97">
        <f>E9/D9</f>
        <v>1.3656126482213438</v>
      </c>
    </row>
    <row r="10" spans="1:7" ht="47.25" outlineLevel="1">
      <c r="A10" s="38" t="s">
        <v>91</v>
      </c>
      <c r="B10" s="43" t="s">
        <v>92</v>
      </c>
      <c r="C10" s="69">
        <v>1792.7</v>
      </c>
      <c r="D10" s="69">
        <v>1792.7</v>
      </c>
      <c r="E10" s="69">
        <v>1520.3</v>
      </c>
      <c r="F10" s="97">
        <f>E10/C10</f>
        <v>0.8480504267306297</v>
      </c>
      <c r="G10" s="97">
        <f>E10/D10</f>
        <v>0.8480504267306297</v>
      </c>
    </row>
    <row r="11" spans="1:7" ht="15.75" outlineLevel="1">
      <c r="A11" s="38" t="s">
        <v>10</v>
      </c>
      <c r="B11" s="43" t="s">
        <v>60</v>
      </c>
      <c r="C11" s="69">
        <v>5759.3</v>
      </c>
      <c r="D11" s="69">
        <v>6807</v>
      </c>
      <c r="E11" s="69">
        <v>6294.6</v>
      </c>
      <c r="F11" s="97">
        <f>E11/C11</f>
        <v>1.092945323216363</v>
      </c>
      <c r="G11" s="97">
        <f>E11/D11</f>
        <v>0.9247245482591451</v>
      </c>
    </row>
    <row r="12" spans="1:7" ht="15.75" outlineLevel="1">
      <c r="A12" s="38" t="s">
        <v>84</v>
      </c>
      <c r="B12" s="43" t="s">
        <v>79</v>
      </c>
      <c r="C12" s="69">
        <v>2469.3</v>
      </c>
      <c r="D12" s="69">
        <v>2687.9</v>
      </c>
      <c r="E12" s="69">
        <v>2109.5</v>
      </c>
      <c r="F12" s="97">
        <f>E12/C12</f>
        <v>0.8542906896691369</v>
      </c>
      <c r="G12" s="97">
        <f>E12/D12</f>
        <v>0.7848134231184195</v>
      </c>
    </row>
    <row r="13" spans="1:7" ht="15.75" outlineLevel="1">
      <c r="A13" s="38" t="s">
        <v>86</v>
      </c>
      <c r="B13" s="43" t="s">
        <v>80</v>
      </c>
      <c r="C13" s="69">
        <v>10112.4</v>
      </c>
      <c r="D13" s="69">
        <v>10653.7</v>
      </c>
      <c r="E13" s="69">
        <v>10196.8</v>
      </c>
      <c r="F13" s="97">
        <f>E13/C13</f>
        <v>1.0083461888374667</v>
      </c>
      <c r="G13" s="97">
        <f>E13/D13</f>
        <v>0.9571134910876032</v>
      </c>
    </row>
    <row r="14" spans="1:7" ht="15.75" outlineLevel="1">
      <c r="A14" s="38" t="s">
        <v>12</v>
      </c>
      <c r="B14" s="43" t="s">
        <v>13</v>
      </c>
      <c r="C14" s="69">
        <v>1494.8</v>
      </c>
      <c r="D14" s="69">
        <v>1494.8</v>
      </c>
      <c r="E14" s="69">
        <v>1452.4</v>
      </c>
      <c r="F14" s="97">
        <f>E14/C14</f>
        <v>0.9716350013379718</v>
      </c>
      <c r="G14" s="97">
        <f>E14/D14</f>
        <v>0.9716350013379718</v>
      </c>
    </row>
    <row r="15" spans="1:7" ht="15.75" outlineLevel="1">
      <c r="A15" s="38" t="s">
        <v>89</v>
      </c>
      <c r="B15" s="43" t="s">
        <v>90</v>
      </c>
      <c r="C15" s="69"/>
      <c r="D15" s="69"/>
      <c r="E15" s="69"/>
      <c r="F15" s="97"/>
      <c r="G15" s="97"/>
    </row>
    <row r="16" spans="1:7" s="45" customFormat="1" ht="15.75" outlineLevel="1">
      <c r="A16" s="100" t="s">
        <v>15</v>
      </c>
      <c r="B16" s="100"/>
      <c r="C16" s="96">
        <f>SUM(C5:C15)</f>
        <v>217160.09999999995</v>
      </c>
      <c r="D16" s="96">
        <f>SUM(D5:D15)</f>
        <v>237258.30000000002</v>
      </c>
      <c r="E16" s="96">
        <f>SUM(E5:E15)</f>
        <v>250167.3</v>
      </c>
      <c r="F16" s="41">
        <f>E16/C16</f>
        <v>1.1519947725203665</v>
      </c>
      <c r="G16" s="41">
        <f>E16/D16</f>
        <v>1.0544090554471643</v>
      </c>
    </row>
    <row r="17" spans="1:7" ht="15.75" outlineLevel="1">
      <c r="A17" s="38" t="s">
        <v>64</v>
      </c>
      <c r="B17" s="39" t="s">
        <v>16</v>
      </c>
      <c r="C17" s="69">
        <v>6054.2</v>
      </c>
      <c r="D17" s="69">
        <v>6054.2</v>
      </c>
      <c r="E17" s="40">
        <v>6353.4</v>
      </c>
      <c r="F17" s="97">
        <f>E17/C17</f>
        <v>1.0494202371907106</v>
      </c>
      <c r="G17" s="97">
        <f>E17/D17</f>
        <v>1.0494202371907106</v>
      </c>
    </row>
    <row r="18" spans="1:7" ht="15.75" outlineLevel="1">
      <c r="A18" s="38" t="s">
        <v>71</v>
      </c>
      <c r="B18" s="39" t="s">
        <v>16</v>
      </c>
      <c r="C18" s="69">
        <v>4247.2</v>
      </c>
      <c r="D18" s="69">
        <v>4247.2</v>
      </c>
      <c r="E18" s="40">
        <v>375.5</v>
      </c>
      <c r="F18" s="97">
        <f>E18/C18</f>
        <v>0.08841118854774911</v>
      </c>
      <c r="G18" s="97">
        <f>E18/D18</f>
        <v>0.08841118854774911</v>
      </c>
    </row>
    <row r="19" spans="1:7" ht="31.5" outlineLevel="1">
      <c r="A19" s="38" t="s">
        <v>58</v>
      </c>
      <c r="B19" s="43" t="s">
        <v>17</v>
      </c>
      <c r="C19" s="69">
        <v>1519.9</v>
      </c>
      <c r="D19" s="69">
        <v>1519.9</v>
      </c>
      <c r="E19" s="40">
        <v>869.5</v>
      </c>
      <c r="F19" s="97">
        <f>E19/C19</f>
        <v>0.5720771103362063</v>
      </c>
      <c r="G19" s="97">
        <f>E19/D19</f>
        <v>0.5720771103362063</v>
      </c>
    </row>
    <row r="20" spans="1:7" ht="31.5" outlineLevel="1">
      <c r="A20" s="38" t="s">
        <v>110</v>
      </c>
      <c r="B20" s="43" t="s">
        <v>111</v>
      </c>
      <c r="C20" s="69">
        <v>1</v>
      </c>
      <c r="D20" s="69">
        <v>1</v>
      </c>
      <c r="E20" s="40">
        <v>0.4</v>
      </c>
      <c r="F20" s="97">
        <f>E20/C20</f>
        <v>0.4</v>
      </c>
      <c r="G20" s="97">
        <f>E20/D20</f>
        <v>0.4</v>
      </c>
    </row>
    <row r="21" spans="1:7" ht="31.5" outlineLevel="1">
      <c r="A21" s="38" t="s">
        <v>57</v>
      </c>
      <c r="B21" s="43" t="s">
        <v>18</v>
      </c>
      <c r="C21" s="69">
        <v>730.1</v>
      </c>
      <c r="D21" s="69">
        <v>1052.2</v>
      </c>
      <c r="E21" s="40">
        <v>1143.6</v>
      </c>
      <c r="F21" s="97">
        <f>E21/C21</f>
        <v>1.566360772496918</v>
      </c>
      <c r="G21" s="97">
        <f>E21/D21</f>
        <v>1.0868656149021096</v>
      </c>
    </row>
    <row r="22" spans="1:7" ht="15.75" outlineLevel="1">
      <c r="A22" s="38" t="s">
        <v>19</v>
      </c>
      <c r="B22" s="43" t="s">
        <v>20</v>
      </c>
      <c r="C22" s="69">
        <v>217.4</v>
      </c>
      <c r="D22" s="69">
        <v>217.4</v>
      </c>
      <c r="E22" s="40">
        <v>40</v>
      </c>
      <c r="F22" s="97">
        <f>E22/C22</f>
        <v>0.18399264029438822</v>
      </c>
      <c r="G22" s="97">
        <f>E22/D22</f>
        <v>0.18399264029438822</v>
      </c>
    </row>
    <row r="23" spans="1:7" ht="15.75" outlineLevel="1">
      <c r="A23" s="38" t="s">
        <v>81</v>
      </c>
      <c r="B23" s="43" t="s">
        <v>83</v>
      </c>
      <c r="C23" s="69"/>
      <c r="D23" s="69"/>
      <c r="E23" s="40"/>
      <c r="F23" s="97"/>
      <c r="G23" s="97"/>
    </row>
    <row r="24" spans="1:7" ht="15.75" outlineLevel="1">
      <c r="A24" s="38" t="s">
        <v>78</v>
      </c>
      <c r="B24" s="43" t="s">
        <v>77</v>
      </c>
      <c r="C24" s="69">
        <v>3399.3</v>
      </c>
      <c r="D24" s="69">
        <v>3568.3</v>
      </c>
      <c r="E24" s="69">
        <v>4893.9</v>
      </c>
      <c r="F24" s="97">
        <f>E24/C24</f>
        <v>1.4396787573912275</v>
      </c>
      <c r="G24" s="97">
        <f>E24/D24</f>
        <v>1.3714934282431408</v>
      </c>
    </row>
    <row r="25" spans="1:7" ht="30.75" customHeight="1" outlineLevel="1">
      <c r="A25" s="38" t="s">
        <v>67</v>
      </c>
      <c r="B25" s="43" t="s">
        <v>63</v>
      </c>
      <c r="C25" s="69">
        <v>100</v>
      </c>
      <c r="D25" s="69">
        <v>394.4</v>
      </c>
      <c r="E25" s="40">
        <v>394.4</v>
      </c>
      <c r="F25" s="68" t="s">
        <v>14</v>
      </c>
      <c r="G25" s="97">
        <f>E25/D25</f>
        <v>1</v>
      </c>
    </row>
    <row r="26" spans="1:7" ht="15.75" outlineLevel="1">
      <c r="A26" s="38" t="s">
        <v>66</v>
      </c>
      <c r="B26" s="43" t="s">
        <v>21</v>
      </c>
      <c r="C26" s="69">
        <v>700</v>
      </c>
      <c r="D26" s="69">
        <v>2119.8</v>
      </c>
      <c r="E26" s="40">
        <v>2399.8</v>
      </c>
      <c r="F26" s="68" t="s">
        <v>14</v>
      </c>
      <c r="G26" s="97">
        <f>E26/D26</f>
        <v>1.1320879328238513</v>
      </c>
    </row>
    <row r="27" spans="1:7" ht="15.75" outlineLevel="1">
      <c r="A27" s="38" t="s">
        <v>22</v>
      </c>
      <c r="B27" s="43" t="s">
        <v>23</v>
      </c>
      <c r="C27" s="69">
        <v>429.9</v>
      </c>
      <c r="D27" s="69">
        <v>526.3</v>
      </c>
      <c r="E27" s="40">
        <v>708.7</v>
      </c>
      <c r="F27" s="97">
        <f>E27/C27</f>
        <v>1.6485229123051874</v>
      </c>
      <c r="G27" s="97">
        <f>E27/D27</f>
        <v>1.3465703971119136</v>
      </c>
    </row>
    <row r="28" spans="1:7" ht="15.75" outlineLevel="1">
      <c r="A28" s="38" t="s">
        <v>24</v>
      </c>
      <c r="B28" s="43" t="s">
        <v>25</v>
      </c>
      <c r="C28" s="69"/>
      <c r="D28" s="69">
        <v>916.4</v>
      </c>
      <c r="E28" s="40">
        <v>919.7</v>
      </c>
      <c r="F28" s="97"/>
      <c r="G28" s="97">
        <f>E28/D28</f>
        <v>1.0036010475774773</v>
      </c>
    </row>
    <row r="29" spans="1:7" s="46" customFormat="1" ht="15.75" outlineLevel="1">
      <c r="A29" s="101" t="s">
        <v>26</v>
      </c>
      <c r="B29" s="101"/>
      <c r="C29" s="48">
        <f>SUM(C17:C28)</f>
        <v>17399</v>
      </c>
      <c r="D29" s="48">
        <f>SUM(D17:D28)</f>
        <v>20617.100000000002</v>
      </c>
      <c r="E29" s="48">
        <f>SUM(E17:E28)</f>
        <v>18098.9</v>
      </c>
      <c r="F29" s="41">
        <f>E29/C29</f>
        <v>1.0402264497959655</v>
      </c>
      <c r="G29" s="41">
        <f>E29/D29</f>
        <v>0.877858670715086</v>
      </c>
    </row>
    <row r="30" spans="1:7" s="46" customFormat="1" ht="15.75">
      <c r="A30" s="99" t="s">
        <v>27</v>
      </c>
      <c r="B30" s="99"/>
      <c r="C30" s="48">
        <f>C16+C29</f>
        <v>234559.09999999995</v>
      </c>
      <c r="D30" s="48">
        <f>D16+D29</f>
        <v>257875.40000000002</v>
      </c>
      <c r="E30" s="48">
        <f>E16+E29</f>
        <v>268266.2</v>
      </c>
      <c r="F30" s="41">
        <f>E30/C30</f>
        <v>1.1437040814020862</v>
      </c>
      <c r="G30" s="41">
        <f>E30/D30</f>
        <v>1.0402938783614102</v>
      </c>
    </row>
    <row r="31" spans="1:7" s="46" customFormat="1" ht="47.25" customHeight="1" outlineLevel="1">
      <c r="A31" s="47" t="s">
        <v>28</v>
      </c>
      <c r="B31" s="1" t="s">
        <v>29</v>
      </c>
      <c r="C31" s="48">
        <f>C32+C105+C106</f>
        <v>499495.8</v>
      </c>
      <c r="D31" s="48">
        <f>D32+D105+D106</f>
        <v>543867.6000000001</v>
      </c>
      <c r="E31" s="48">
        <f>E32+E105+E106</f>
        <v>542840.1000000001</v>
      </c>
      <c r="F31" s="41">
        <f>E31/C31</f>
        <v>1.0867761050243068</v>
      </c>
      <c r="G31" s="41">
        <f>E31/D31</f>
        <v>0.9981107534260176</v>
      </c>
    </row>
    <row r="32" spans="1:7" s="46" customFormat="1" ht="35.25" customHeight="1" outlineLevel="1">
      <c r="A32" s="47" t="s">
        <v>30</v>
      </c>
      <c r="B32" s="1" t="s">
        <v>31</v>
      </c>
      <c r="C32" s="48">
        <f>C33+C35+C60+C92</f>
        <v>499495.8</v>
      </c>
      <c r="D32" s="48">
        <f>D33+D35+D60+D92</f>
        <v>544330.1000000001</v>
      </c>
      <c r="E32" s="48">
        <f>E33+E35+E60+E92</f>
        <v>543299.9</v>
      </c>
      <c r="F32" s="41">
        <f>E32/C32</f>
        <v>1.0876966332850047</v>
      </c>
      <c r="G32" s="41">
        <f>E32/D32</f>
        <v>0.9981073984334137</v>
      </c>
    </row>
    <row r="33" spans="1:253" ht="47.25">
      <c r="A33" s="47" t="s">
        <v>98</v>
      </c>
      <c r="B33" s="47" t="s">
        <v>32</v>
      </c>
      <c r="C33" s="48">
        <f>C34</f>
        <v>167724</v>
      </c>
      <c r="D33" s="48">
        <f>D34</f>
        <v>167724</v>
      </c>
      <c r="E33" s="48">
        <f>E34</f>
        <v>167724</v>
      </c>
      <c r="F33" s="41">
        <f>E33/C33</f>
        <v>1</v>
      </c>
      <c r="G33" s="41">
        <f>E33/D33</f>
        <v>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7" ht="63">
      <c r="A34" s="130" t="s">
        <v>121</v>
      </c>
      <c r="B34" s="130" t="s">
        <v>122</v>
      </c>
      <c r="C34" s="131">
        <v>167724</v>
      </c>
      <c r="D34" s="131">
        <v>167724</v>
      </c>
      <c r="E34" s="131">
        <v>167724</v>
      </c>
      <c r="F34" s="97">
        <f>E34/C34</f>
        <v>1</v>
      </c>
      <c r="G34" s="97">
        <f>E34/D34</f>
        <v>1</v>
      </c>
    </row>
    <row r="35" spans="1:253" ht="63">
      <c r="A35" s="47" t="s">
        <v>99</v>
      </c>
      <c r="B35" s="47" t="s">
        <v>33</v>
      </c>
      <c r="C35" s="48">
        <f>C36+C37+C38+C39+C40+C41+C42+C43+C44+C45+C46+C47</f>
        <v>91329.8</v>
      </c>
      <c r="D35" s="48">
        <f>D36+D37+D38+D39+D40+D41+D42+D43+D44+D45+D46+D47</f>
        <v>90651.7</v>
      </c>
      <c r="E35" s="48">
        <f>E36+E37+E38+E39+E40+E41+E42+E43+E44+E45+E46+E47</f>
        <v>90280.9</v>
      </c>
      <c r="F35" s="41">
        <f>E35/C35</f>
        <v>0.9885152491300757</v>
      </c>
      <c r="G35" s="41">
        <f>E35/D35</f>
        <v>0.9959096189040029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7" ht="63">
      <c r="A36" s="132" t="s">
        <v>123</v>
      </c>
      <c r="B36" s="130" t="s">
        <v>124</v>
      </c>
      <c r="C36" s="69">
        <v>7381.7</v>
      </c>
      <c r="D36" s="69">
        <v>7155</v>
      </c>
      <c r="E36" s="69">
        <v>7155</v>
      </c>
      <c r="F36" s="97">
        <f>E36/C36</f>
        <v>0.9692889171870979</v>
      </c>
      <c r="G36" s="97">
        <f>E36/D36</f>
        <v>1</v>
      </c>
    </row>
    <row r="37" spans="1:7" ht="31.5">
      <c r="A37" s="132" t="s">
        <v>125</v>
      </c>
      <c r="B37" s="130" t="s">
        <v>126</v>
      </c>
      <c r="C37" s="69">
        <v>1330.3</v>
      </c>
      <c r="D37" s="69">
        <v>1330.3</v>
      </c>
      <c r="E37" s="69">
        <v>1330.3</v>
      </c>
      <c r="F37" s="97">
        <f>E37/C37</f>
        <v>1</v>
      </c>
      <c r="G37" s="97">
        <f>E37/D37</f>
        <v>1</v>
      </c>
    </row>
    <row r="38" spans="1:7" ht="31.5">
      <c r="A38" s="132" t="s">
        <v>127</v>
      </c>
      <c r="B38" s="130" t="s">
        <v>128</v>
      </c>
      <c r="C38" s="69">
        <v>992.4</v>
      </c>
      <c r="D38" s="69">
        <v>1529</v>
      </c>
      <c r="E38" s="69">
        <v>1529</v>
      </c>
      <c r="F38" s="97">
        <f>E38/C38</f>
        <v>1.5407093913744458</v>
      </c>
      <c r="G38" s="97">
        <f>E38/D38</f>
        <v>1</v>
      </c>
    </row>
    <row r="39" spans="1:7" ht="31.5">
      <c r="A39" s="132" t="s">
        <v>129</v>
      </c>
      <c r="B39" s="130" t="s">
        <v>130</v>
      </c>
      <c r="C39" s="69">
        <v>347.5</v>
      </c>
      <c r="D39" s="69">
        <v>197.7</v>
      </c>
      <c r="E39" s="69">
        <v>197.7</v>
      </c>
      <c r="F39" s="97">
        <f>E39/C39</f>
        <v>0.5689208633093524</v>
      </c>
      <c r="G39" s="97">
        <f>E39/D39</f>
        <v>1</v>
      </c>
    </row>
    <row r="40" spans="1:7" ht="94.5">
      <c r="A40" s="132" t="s">
        <v>131</v>
      </c>
      <c r="B40" s="130" t="s">
        <v>132</v>
      </c>
      <c r="C40" s="69">
        <v>827.5</v>
      </c>
      <c r="D40" s="69">
        <v>827.5</v>
      </c>
      <c r="E40" s="69">
        <v>827.5</v>
      </c>
      <c r="F40" s="97">
        <f>E40/C40</f>
        <v>1</v>
      </c>
      <c r="G40" s="97">
        <f>E40/D40</f>
        <v>1</v>
      </c>
    </row>
    <row r="41" spans="1:7" ht="31.5">
      <c r="A41" s="132" t="s">
        <v>133</v>
      </c>
      <c r="B41" s="130" t="s">
        <v>134</v>
      </c>
      <c r="C41" s="69"/>
      <c r="D41" s="69">
        <v>6678.8</v>
      </c>
      <c r="E41" s="69">
        <v>6678.8</v>
      </c>
      <c r="F41" s="97"/>
      <c r="G41" s="97">
        <f>E41/D41</f>
        <v>1</v>
      </c>
    </row>
    <row r="42" spans="1:7" ht="47.25">
      <c r="A42" s="132" t="s">
        <v>216</v>
      </c>
      <c r="B42" s="130" t="s">
        <v>136</v>
      </c>
      <c r="C42" s="69">
        <v>5661.6</v>
      </c>
      <c r="D42" s="69">
        <v>5661.6</v>
      </c>
      <c r="E42" s="69">
        <v>5661.6</v>
      </c>
      <c r="F42" s="97">
        <f>E42/C42</f>
        <v>1</v>
      </c>
      <c r="G42" s="97">
        <f>E42/D42</f>
        <v>1</v>
      </c>
    </row>
    <row r="43" spans="1:7" ht="47.25">
      <c r="A43" s="132" t="s">
        <v>137</v>
      </c>
      <c r="B43" s="43" t="s">
        <v>138</v>
      </c>
      <c r="C43" s="83"/>
      <c r="D43" s="134">
        <v>351</v>
      </c>
      <c r="E43" s="134">
        <v>351</v>
      </c>
      <c r="F43" s="97"/>
      <c r="G43" s="97">
        <f>E43/D43</f>
        <v>1</v>
      </c>
    </row>
    <row r="44" spans="1:7" ht="31.5">
      <c r="A44" s="132" t="s">
        <v>217</v>
      </c>
      <c r="B44" s="43" t="s">
        <v>218</v>
      </c>
      <c r="C44" s="83"/>
      <c r="D44" s="133">
        <v>3188</v>
      </c>
      <c r="E44" s="134">
        <v>3188</v>
      </c>
      <c r="F44" s="97"/>
      <c r="G44" s="97">
        <f>E44/D44</f>
        <v>1</v>
      </c>
    </row>
    <row r="45" spans="1:7" ht="31.5">
      <c r="A45" s="132" t="s">
        <v>139</v>
      </c>
      <c r="B45" s="130" t="s">
        <v>140</v>
      </c>
      <c r="C45" s="69"/>
      <c r="D45" s="69">
        <v>9776.8</v>
      </c>
      <c r="E45" s="69">
        <v>9776.8</v>
      </c>
      <c r="F45" s="97"/>
      <c r="G45" s="97">
        <f>E45/D45</f>
        <v>1</v>
      </c>
    </row>
    <row r="46" spans="1:7" ht="47.25">
      <c r="A46" s="132" t="s">
        <v>141</v>
      </c>
      <c r="B46" s="130" t="s">
        <v>142</v>
      </c>
      <c r="C46" s="69">
        <v>63104.8</v>
      </c>
      <c r="D46" s="69">
        <v>25319.9</v>
      </c>
      <c r="E46" s="69">
        <v>25319.6</v>
      </c>
      <c r="F46" s="97">
        <f>E46/C46</f>
        <v>0.40123096816723924</v>
      </c>
      <c r="G46" s="97">
        <f>E46/D46</f>
        <v>0.9999881516119731</v>
      </c>
    </row>
    <row r="47" spans="1:7" ht="31.5">
      <c r="A47" s="135" t="s">
        <v>143</v>
      </c>
      <c r="B47" s="130" t="s">
        <v>144</v>
      </c>
      <c r="C47" s="133">
        <f>C49+C50+C51+C52+C53+C54+C55+C56+C57+C58+C59</f>
        <v>11684</v>
      </c>
      <c r="D47" s="133">
        <f>D49+D50+D51+D52+D53+D54+D55+D56+D57+D58+D59</f>
        <v>28636.1</v>
      </c>
      <c r="E47" s="133">
        <f>E49+E50+E51+E52+E53+E54+E55+E56+E57+E58+E59</f>
        <v>28265.6</v>
      </c>
      <c r="F47" s="68" t="s">
        <v>14</v>
      </c>
      <c r="G47" s="97">
        <f>E47/D47</f>
        <v>0.9870617856481854</v>
      </c>
    </row>
    <row r="48" spans="1:7" ht="15.75">
      <c r="A48" s="135"/>
      <c r="B48" s="130" t="s">
        <v>145</v>
      </c>
      <c r="C48" s="40"/>
      <c r="D48" s="40"/>
      <c r="E48" s="40"/>
      <c r="F48" s="97"/>
      <c r="G48" s="97"/>
    </row>
    <row r="49" spans="1:7" ht="47.25">
      <c r="A49" s="130"/>
      <c r="B49" s="136" t="s">
        <v>146</v>
      </c>
      <c r="C49" s="40">
        <v>3503.2</v>
      </c>
      <c r="D49" s="69">
        <v>3503.2</v>
      </c>
      <c r="E49" s="40">
        <v>3503.2</v>
      </c>
      <c r="F49" s="97">
        <f>E49/C49</f>
        <v>1</v>
      </c>
      <c r="G49" s="97">
        <f>E49/D49</f>
        <v>1</v>
      </c>
    </row>
    <row r="50" spans="1:7" ht="47.25">
      <c r="A50" s="130"/>
      <c r="B50" s="136" t="s">
        <v>147</v>
      </c>
      <c r="C50" s="133"/>
      <c r="D50" s="133">
        <v>2400</v>
      </c>
      <c r="E50" s="69">
        <v>2400</v>
      </c>
      <c r="F50" s="97"/>
      <c r="G50" s="97">
        <f>E50/D50</f>
        <v>1</v>
      </c>
    </row>
    <row r="51" spans="1:7" ht="63">
      <c r="A51" s="130"/>
      <c r="B51" s="136" t="s">
        <v>148</v>
      </c>
      <c r="C51" s="69">
        <v>1546.4</v>
      </c>
      <c r="D51" s="69">
        <v>1704.9</v>
      </c>
      <c r="E51" s="40">
        <v>1704.9</v>
      </c>
      <c r="F51" s="97">
        <f>E51/C51</f>
        <v>1.1024961200206933</v>
      </c>
      <c r="G51" s="97">
        <f>E51/D51</f>
        <v>1</v>
      </c>
    </row>
    <row r="52" spans="1:7" ht="31.5">
      <c r="A52" s="130"/>
      <c r="B52" s="136" t="s">
        <v>149</v>
      </c>
      <c r="C52" s="40"/>
      <c r="D52" s="69">
        <v>2549.6</v>
      </c>
      <c r="E52" s="40">
        <v>2548.3</v>
      </c>
      <c r="F52" s="97"/>
      <c r="G52" s="97">
        <f>E52/D52</f>
        <v>0.9994901160966427</v>
      </c>
    </row>
    <row r="53" spans="1:7" ht="47.25">
      <c r="A53" s="137"/>
      <c r="B53" s="136" t="s">
        <v>150</v>
      </c>
      <c r="C53" s="40"/>
      <c r="D53" s="69">
        <v>2500.3</v>
      </c>
      <c r="E53" s="69">
        <v>2500.3</v>
      </c>
      <c r="F53" s="97"/>
      <c r="G53" s="97">
        <f>E53/D53</f>
        <v>1</v>
      </c>
    </row>
    <row r="54" spans="1:7" ht="63">
      <c r="A54" s="137"/>
      <c r="B54" s="136" t="s">
        <v>151</v>
      </c>
      <c r="C54" s="69"/>
      <c r="D54" s="69">
        <v>2600</v>
      </c>
      <c r="E54" s="69">
        <v>2319.6</v>
      </c>
      <c r="F54" s="97"/>
      <c r="G54" s="97">
        <f>E54/D54</f>
        <v>0.8921538461538461</v>
      </c>
    </row>
    <row r="55" spans="1:7" ht="31.5">
      <c r="A55" s="130"/>
      <c r="B55" s="136" t="s">
        <v>219</v>
      </c>
      <c r="C55" s="40"/>
      <c r="D55" s="69">
        <v>2535.7</v>
      </c>
      <c r="E55" s="69">
        <v>2446.9</v>
      </c>
      <c r="F55" s="97"/>
      <c r="G55" s="97">
        <f>E55/D55</f>
        <v>0.9649800843948417</v>
      </c>
    </row>
    <row r="56" spans="1:7" ht="47.25">
      <c r="A56" s="130"/>
      <c r="B56" s="136" t="s">
        <v>153</v>
      </c>
      <c r="C56" s="69"/>
      <c r="D56" s="69">
        <v>208</v>
      </c>
      <c r="E56" s="69">
        <v>208</v>
      </c>
      <c r="F56" s="97"/>
      <c r="G56" s="97">
        <f>E56/D56</f>
        <v>1</v>
      </c>
    </row>
    <row r="57" spans="1:7" ht="31.5">
      <c r="A57" s="130"/>
      <c r="B57" s="136" t="s">
        <v>154</v>
      </c>
      <c r="C57" s="40">
        <v>4411.4</v>
      </c>
      <c r="D57" s="69">
        <v>8411.4</v>
      </c>
      <c r="E57" s="69">
        <v>8411.4</v>
      </c>
      <c r="F57" s="97">
        <f>E57/C57</f>
        <v>1.9067416239742485</v>
      </c>
      <c r="G57" s="97">
        <f>E57/D57</f>
        <v>1</v>
      </c>
    </row>
    <row r="58" spans="1:7" ht="31.5">
      <c r="A58" s="130"/>
      <c r="B58" s="136" t="s">
        <v>155</v>
      </c>
      <c r="C58" s="40">
        <v>2223</v>
      </c>
      <c r="D58" s="69">
        <v>2223</v>
      </c>
      <c r="E58" s="40">
        <v>2223</v>
      </c>
      <c r="F58" s="97">
        <f>E58/C58</f>
        <v>1</v>
      </c>
      <c r="G58" s="97">
        <f>E58/D58</f>
        <v>1</v>
      </c>
    </row>
    <row r="59" spans="1:7" ht="31.5">
      <c r="A59" s="130"/>
      <c r="B59" s="136" t="s">
        <v>156</v>
      </c>
      <c r="C59" s="40"/>
      <c r="D59" s="69">
        <v>0</v>
      </c>
      <c r="E59" s="40"/>
      <c r="F59" s="97"/>
      <c r="G59" s="97"/>
    </row>
    <row r="60" spans="1:253" ht="63">
      <c r="A60" s="47" t="s">
        <v>100</v>
      </c>
      <c r="B60" s="47" t="s">
        <v>34</v>
      </c>
      <c r="C60" s="48">
        <f>C61+C62+C63+C64+C65+C84+C85+C86+C87+C88+C89+C90+C91</f>
        <v>240017.09999999998</v>
      </c>
      <c r="D60" s="48">
        <f>D61+D62+D63+D64+D65+D84+D85+D86+D87+D88+D89+D90+D91</f>
        <v>251637.80000000005</v>
      </c>
      <c r="E60" s="48">
        <f>E61+E62+E63+E64+E65+E84+E85+E86+E87+E88+E89+E90+E91</f>
        <v>250985.80000000002</v>
      </c>
      <c r="F60" s="41">
        <f>E60/C60</f>
        <v>1.0456996605658515</v>
      </c>
      <c r="G60" s="41">
        <f>E60/D60</f>
        <v>0.9974089743273863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</row>
    <row r="61" spans="1:7" ht="94.5">
      <c r="A61" s="130" t="s">
        <v>157</v>
      </c>
      <c r="B61" s="130" t="s">
        <v>158</v>
      </c>
      <c r="C61" s="69">
        <v>1250.6</v>
      </c>
      <c r="D61" s="69">
        <v>1322.3</v>
      </c>
      <c r="E61" s="69">
        <v>1322.3</v>
      </c>
      <c r="F61" s="97">
        <f>E61/C61</f>
        <v>1.0573324804094035</v>
      </c>
      <c r="G61" s="97">
        <f>E61/D61</f>
        <v>1</v>
      </c>
    </row>
    <row r="62" spans="1:7" ht="31.5">
      <c r="A62" s="130" t="s">
        <v>159</v>
      </c>
      <c r="B62" s="43" t="s">
        <v>160</v>
      </c>
      <c r="C62" s="69"/>
      <c r="D62" s="69"/>
      <c r="E62" s="40"/>
      <c r="F62" s="97"/>
      <c r="G62" s="97"/>
    </row>
    <row r="63" spans="1:7" ht="31.5">
      <c r="A63" s="130" t="s">
        <v>161</v>
      </c>
      <c r="B63" s="130" t="s">
        <v>162</v>
      </c>
      <c r="C63" s="69">
        <v>116.5</v>
      </c>
      <c r="D63" s="69">
        <v>116.5</v>
      </c>
      <c r="E63" s="69">
        <v>116.5</v>
      </c>
      <c r="F63" s="97">
        <f>E63/C63</f>
        <v>1</v>
      </c>
      <c r="G63" s="97">
        <f>E63/D63</f>
        <v>1</v>
      </c>
    </row>
    <row r="64" spans="1:7" ht="63">
      <c r="A64" s="130" t="s">
        <v>163</v>
      </c>
      <c r="B64" s="130" t="s">
        <v>164</v>
      </c>
      <c r="C64" s="69">
        <v>8905.2</v>
      </c>
      <c r="D64" s="69">
        <v>8905.2</v>
      </c>
      <c r="E64" s="69">
        <v>8374.8</v>
      </c>
      <c r="F64" s="97">
        <f>E64/C64</f>
        <v>0.9404392938957012</v>
      </c>
      <c r="G64" s="97">
        <f>E64/D64</f>
        <v>0.9404392938957012</v>
      </c>
    </row>
    <row r="65" spans="1:7" ht="78.75">
      <c r="A65" s="130" t="s">
        <v>165</v>
      </c>
      <c r="B65" s="130" t="s">
        <v>166</v>
      </c>
      <c r="C65" s="69">
        <f>C67+C68+C69+C70+C71+C72+C73+C74+C75+C76+C77+C78+C79+C80+C81+C82+C83</f>
        <v>215625.7</v>
      </c>
      <c r="D65" s="69">
        <f>D67+D68+D69+D70+D71+D72+D73+D74+D75+D76+D77+D78+D79+D80+D81+D82+D83</f>
        <v>227137.70000000007</v>
      </c>
      <c r="E65" s="69">
        <f>E67+E68+E69+E70+E71+E72+E73+E74+E75+E76+E77+E78+E79+E80+E81+E82+E83</f>
        <v>227029.20000000004</v>
      </c>
      <c r="F65" s="97">
        <f>E65/C65</f>
        <v>1.0528856254147814</v>
      </c>
      <c r="G65" s="97">
        <f>E65/D65</f>
        <v>0.9995223161984997</v>
      </c>
    </row>
    <row r="66" spans="1:7" ht="15.75">
      <c r="A66" s="130"/>
      <c r="B66" s="130" t="s">
        <v>167</v>
      </c>
      <c r="C66" s="69"/>
      <c r="D66" s="69"/>
      <c r="E66" s="69"/>
      <c r="F66" s="97"/>
      <c r="G66" s="97"/>
    </row>
    <row r="67" spans="1:7" ht="94.5">
      <c r="A67" s="130"/>
      <c r="B67" s="138" t="s">
        <v>168</v>
      </c>
      <c r="C67" s="69">
        <v>29593.1</v>
      </c>
      <c r="D67" s="69">
        <v>29593.1</v>
      </c>
      <c r="E67" s="69">
        <v>29593.1</v>
      </c>
      <c r="F67" s="97">
        <f>E67/C67</f>
        <v>1</v>
      </c>
      <c r="G67" s="97">
        <f>E67/D67</f>
        <v>1</v>
      </c>
    </row>
    <row r="68" spans="1:7" ht="47.25">
      <c r="A68" s="130"/>
      <c r="B68" s="138" t="s">
        <v>169</v>
      </c>
      <c r="C68" s="69">
        <v>178321.6</v>
      </c>
      <c r="D68" s="69">
        <v>187947.6</v>
      </c>
      <c r="E68" s="69">
        <v>187947.6</v>
      </c>
      <c r="F68" s="97">
        <f>E68/C68</f>
        <v>1.053981121748571</v>
      </c>
      <c r="G68" s="97">
        <f>E68/D68</f>
        <v>1</v>
      </c>
    </row>
    <row r="69" spans="1:7" ht="31.5">
      <c r="A69" s="139"/>
      <c r="B69" s="138" t="s">
        <v>170</v>
      </c>
      <c r="C69" s="69">
        <v>320.4</v>
      </c>
      <c r="D69" s="69">
        <v>253.7</v>
      </c>
      <c r="E69" s="69">
        <v>253.7</v>
      </c>
      <c r="F69" s="97">
        <f>E69/C69</f>
        <v>0.7918227215980025</v>
      </c>
      <c r="G69" s="97">
        <f>E69/D69</f>
        <v>1</v>
      </c>
    </row>
    <row r="70" spans="1:7" ht="63">
      <c r="A70" s="139"/>
      <c r="B70" s="138" t="s">
        <v>171</v>
      </c>
      <c r="C70" s="69">
        <v>1047.4</v>
      </c>
      <c r="D70" s="69">
        <v>74.6</v>
      </c>
      <c r="E70" s="69">
        <v>74.6</v>
      </c>
      <c r="F70" s="97">
        <f>E70/C70</f>
        <v>0.07122398319648653</v>
      </c>
      <c r="G70" s="97">
        <f>E70/D70</f>
        <v>1</v>
      </c>
    </row>
    <row r="71" spans="1:7" ht="78.75">
      <c r="A71" s="139"/>
      <c r="B71" s="138" t="s">
        <v>172</v>
      </c>
      <c r="C71" s="69"/>
      <c r="D71" s="69"/>
      <c r="E71" s="69"/>
      <c r="F71" s="97"/>
      <c r="G71" s="97"/>
    </row>
    <row r="72" spans="1:7" ht="94.5">
      <c r="A72" s="130"/>
      <c r="B72" s="138" t="s">
        <v>173</v>
      </c>
      <c r="C72" s="131"/>
      <c r="D72" s="131"/>
      <c r="E72" s="69"/>
      <c r="F72" s="97"/>
      <c r="G72" s="97"/>
    </row>
    <row r="73" spans="1:7" ht="78.75">
      <c r="A73" s="130"/>
      <c r="B73" s="140" t="s">
        <v>174</v>
      </c>
      <c r="C73" s="141"/>
      <c r="D73" s="141"/>
      <c r="E73" s="69"/>
      <c r="F73" s="97"/>
      <c r="G73" s="97"/>
    </row>
    <row r="74" spans="1:7" ht="31.5">
      <c r="A74" s="130"/>
      <c r="B74" s="136" t="s">
        <v>175</v>
      </c>
      <c r="C74" s="142">
        <v>345.4</v>
      </c>
      <c r="D74" s="142">
        <v>499.6</v>
      </c>
      <c r="E74" s="69">
        <v>499.6</v>
      </c>
      <c r="F74" s="97">
        <f>E74/C74</f>
        <v>1.4464389114070644</v>
      </c>
      <c r="G74" s="97">
        <f>E74/D74</f>
        <v>1</v>
      </c>
    </row>
    <row r="75" spans="1:7" ht="63">
      <c r="A75" s="130"/>
      <c r="B75" s="140" t="s">
        <v>176</v>
      </c>
      <c r="C75" s="142">
        <v>580.1</v>
      </c>
      <c r="D75" s="142">
        <v>612.9</v>
      </c>
      <c r="E75" s="69">
        <v>612.9</v>
      </c>
      <c r="F75" s="97">
        <f>E75/C75</f>
        <v>1.0565419755214618</v>
      </c>
      <c r="G75" s="97">
        <f>E75/D75</f>
        <v>1</v>
      </c>
    </row>
    <row r="76" spans="1:7" ht="47.25">
      <c r="A76" s="130"/>
      <c r="B76" s="140" t="s">
        <v>177</v>
      </c>
      <c r="C76" s="142">
        <v>2175.8</v>
      </c>
      <c r="D76" s="142">
        <v>4557.7</v>
      </c>
      <c r="E76" s="69">
        <v>4557.7</v>
      </c>
      <c r="F76" s="68" t="s">
        <v>14</v>
      </c>
      <c r="G76" s="97">
        <f>E76/D76</f>
        <v>1</v>
      </c>
    </row>
    <row r="77" spans="1:7" ht="78.75">
      <c r="A77" s="130"/>
      <c r="B77" s="140" t="s">
        <v>178</v>
      </c>
      <c r="C77" s="141">
        <v>514.7</v>
      </c>
      <c r="D77" s="141">
        <v>563.2</v>
      </c>
      <c r="E77" s="69">
        <v>563.2</v>
      </c>
      <c r="F77" s="97">
        <f>E77/C77</f>
        <v>1.094229648338838</v>
      </c>
      <c r="G77" s="97">
        <f>E77/D77</f>
        <v>1</v>
      </c>
    </row>
    <row r="78" spans="1:7" ht="47.25">
      <c r="A78" s="130"/>
      <c r="B78" s="136" t="s">
        <v>179</v>
      </c>
      <c r="C78" s="133">
        <v>1501.4</v>
      </c>
      <c r="D78" s="133">
        <v>1702.6</v>
      </c>
      <c r="E78" s="69">
        <v>1702.6</v>
      </c>
      <c r="F78" s="97">
        <f>E78/C78</f>
        <v>1.1340082589583054</v>
      </c>
      <c r="G78" s="97">
        <f>E78/D78</f>
        <v>1</v>
      </c>
    </row>
    <row r="79" spans="1:7" ht="31.5">
      <c r="A79" s="130"/>
      <c r="B79" s="140" t="s">
        <v>180</v>
      </c>
      <c r="C79" s="141">
        <v>99.7</v>
      </c>
      <c r="D79" s="141">
        <v>169.5</v>
      </c>
      <c r="E79" s="69">
        <v>166.8</v>
      </c>
      <c r="F79" s="97">
        <f>E79/C79</f>
        <v>1.6730190571715147</v>
      </c>
      <c r="G79" s="97">
        <f>E79/D79</f>
        <v>0.984070796460177</v>
      </c>
    </row>
    <row r="80" spans="1:7" ht="47.25">
      <c r="A80" s="130"/>
      <c r="B80" s="140" t="s">
        <v>181</v>
      </c>
      <c r="C80" s="141">
        <v>104.9</v>
      </c>
      <c r="D80" s="141">
        <v>104.9</v>
      </c>
      <c r="E80" s="69">
        <v>74.4</v>
      </c>
      <c r="F80" s="97">
        <f>E80/C80</f>
        <v>0.7092469018112488</v>
      </c>
      <c r="G80" s="97">
        <f>E80/D80</f>
        <v>0.7092469018112488</v>
      </c>
    </row>
    <row r="81" spans="1:7" ht="47.25">
      <c r="A81" s="130"/>
      <c r="B81" s="140" t="s">
        <v>182</v>
      </c>
      <c r="C81" s="141">
        <v>343.1</v>
      </c>
      <c r="D81" s="141">
        <v>343.1</v>
      </c>
      <c r="E81" s="69">
        <v>267.8</v>
      </c>
      <c r="F81" s="97">
        <f>E81/C81</f>
        <v>0.7805304575925386</v>
      </c>
      <c r="G81" s="97">
        <f>E81/D81</f>
        <v>0.7805304575925386</v>
      </c>
    </row>
    <row r="82" spans="1:7" ht="31.5">
      <c r="A82" s="130"/>
      <c r="B82" s="140" t="s">
        <v>183</v>
      </c>
      <c r="C82" s="141"/>
      <c r="D82" s="141"/>
      <c r="E82" s="69"/>
      <c r="F82" s="97"/>
      <c r="G82" s="97"/>
    </row>
    <row r="83" spans="1:7" ht="78.75">
      <c r="A83" s="130"/>
      <c r="B83" s="136" t="s">
        <v>184</v>
      </c>
      <c r="C83" s="69">
        <v>678.1</v>
      </c>
      <c r="D83" s="69">
        <v>715.2</v>
      </c>
      <c r="E83" s="69">
        <v>715.2</v>
      </c>
      <c r="F83" s="97">
        <f>E83/C83</f>
        <v>1.054711694440348</v>
      </c>
      <c r="G83" s="97">
        <f>E83/D83</f>
        <v>1</v>
      </c>
    </row>
    <row r="84" spans="1:7" ht="31.5">
      <c r="A84" s="130" t="s">
        <v>185</v>
      </c>
      <c r="B84" s="43" t="s">
        <v>186</v>
      </c>
      <c r="C84" s="69">
        <v>1629.9</v>
      </c>
      <c r="D84" s="69">
        <v>2099.8</v>
      </c>
      <c r="E84" s="69">
        <v>2099.8</v>
      </c>
      <c r="F84" s="97">
        <f>E84/C84</f>
        <v>1.2882998956991227</v>
      </c>
      <c r="G84" s="97">
        <f>E84/D84</f>
        <v>1</v>
      </c>
    </row>
    <row r="85" spans="1:7" ht="47.25">
      <c r="A85" s="130" t="s">
        <v>187</v>
      </c>
      <c r="B85" s="130" t="s">
        <v>188</v>
      </c>
      <c r="C85" s="69">
        <v>174.9</v>
      </c>
      <c r="D85" s="69">
        <v>1398.2</v>
      </c>
      <c r="E85" s="69">
        <v>1398.2</v>
      </c>
      <c r="F85" s="68" t="s">
        <v>14</v>
      </c>
      <c r="G85" s="97">
        <f>E85/D85</f>
        <v>1</v>
      </c>
    </row>
    <row r="86" spans="1:7" ht="47.25">
      <c r="A86" s="130" t="s">
        <v>187</v>
      </c>
      <c r="B86" s="130" t="s">
        <v>189</v>
      </c>
      <c r="C86" s="69">
        <v>678.9</v>
      </c>
      <c r="D86" s="69">
        <v>113.8</v>
      </c>
      <c r="E86" s="69">
        <v>113.8</v>
      </c>
      <c r="F86" s="97">
        <f>E86/C86</f>
        <v>0.16762409780527324</v>
      </c>
      <c r="G86" s="97">
        <f>E86/D86</f>
        <v>1</v>
      </c>
    </row>
    <row r="87" spans="1:7" ht="78.75">
      <c r="A87" s="130" t="s">
        <v>187</v>
      </c>
      <c r="B87" s="43" t="s">
        <v>190</v>
      </c>
      <c r="C87" s="69">
        <v>204.4</v>
      </c>
      <c r="D87" s="69">
        <v>0</v>
      </c>
      <c r="E87" s="69">
        <v>0</v>
      </c>
      <c r="F87" s="97">
        <f>E87/C87</f>
        <v>0</v>
      </c>
      <c r="G87" s="97"/>
    </row>
    <row r="88" spans="1:7" ht="15.75">
      <c r="A88" s="130" t="s">
        <v>191</v>
      </c>
      <c r="B88" s="43" t="s">
        <v>192</v>
      </c>
      <c r="C88" s="69">
        <v>4143.6</v>
      </c>
      <c r="D88" s="69">
        <v>4532.1</v>
      </c>
      <c r="E88" s="69">
        <v>4532.1</v>
      </c>
      <c r="F88" s="97">
        <f>E88/C88</f>
        <v>1.0937590501013612</v>
      </c>
      <c r="G88" s="97">
        <f>E88/D88</f>
        <v>1</v>
      </c>
    </row>
    <row r="89" spans="1:7" ht="31.5">
      <c r="A89" s="130" t="s">
        <v>193</v>
      </c>
      <c r="B89" s="130" t="s">
        <v>194</v>
      </c>
      <c r="C89" s="69">
        <v>3951.8</v>
      </c>
      <c r="D89" s="69">
        <v>5718.9</v>
      </c>
      <c r="E89" s="69">
        <v>5705.8</v>
      </c>
      <c r="F89" s="97">
        <f>E89/C89</f>
        <v>1.443848372893365</v>
      </c>
      <c r="G89" s="97">
        <f>E89/D89</f>
        <v>0.9977093497001173</v>
      </c>
    </row>
    <row r="90" spans="1:7" ht="47.25">
      <c r="A90" s="130" t="s">
        <v>195</v>
      </c>
      <c r="B90" s="130" t="s">
        <v>196</v>
      </c>
      <c r="C90" s="69">
        <v>2079.7</v>
      </c>
      <c r="D90" s="69">
        <v>0</v>
      </c>
      <c r="E90" s="69"/>
      <c r="F90" s="97">
        <f>E90/C90</f>
        <v>0</v>
      </c>
      <c r="G90" s="97"/>
    </row>
    <row r="91" spans="1:7" ht="63">
      <c r="A91" s="130" t="s">
        <v>187</v>
      </c>
      <c r="B91" s="130" t="s">
        <v>197</v>
      </c>
      <c r="C91" s="69">
        <v>1255.9</v>
      </c>
      <c r="D91" s="69">
        <v>293.3</v>
      </c>
      <c r="E91" s="69">
        <v>293.3</v>
      </c>
      <c r="F91" s="97">
        <f>E91/C91</f>
        <v>0.23353770204634125</v>
      </c>
      <c r="G91" s="97">
        <f>E91/D91</f>
        <v>1</v>
      </c>
    </row>
    <row r="92" spans="1:253" ht="31.5">
      <c r="A92" s="47" t="s">
        <v>101</v>
      </c>
      <c r="B92" s="47" t="s">
        <v>56</v>
      </c>
      <c r="C92" s="48">
        <f>C93+C94+C95+C96+C97+C98+C99+C100+C101+C102+C103</f>
        <v>424.9</v>
      </c>
      <c r="D92" s="48">
        <f>D93+D94+D95+D96+D97+D98+D99+D100+D101+D102+D103</f>
        <v>34316.600000000006</v>
      </c>
      <c r="E92" s="48">
        <f>E93+E94+E95+E96+E97+E98+E99+E100+E101+E102+E103</f>
        <v>34309.2</v>
      </c>
      <c r="F92" s="42" t="s">
        <v>14</v>
      </c>
      <c r="G92" s="42" t="s">
        <v>14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</row>
    <row r="93" spans="1:7" ht="31.5">
      <c r="A93" s="130" t="s">
        <v>201</v>
      </c>
      <c r="B93" s="130" t="s">
        <v>199</v>
      </c>
      <c r="C93" s="69"/>
      <c r="D93" s="69">
        <v>1458.6</v>
      </c>
      <c r="E93" s="69">
        <v>1458.6</v>
      </c>
      <c r="F93" s="97"/>
      <c r="G93" s="97">
        <f>E93/D93</f>
        <v>1</v>
      </c>
    </row>
    <row r="94" spans="1:7" ht="31.5">
      <c r="A94" s="130" t="s">
        <v>201</v>
      </c>
      <c r="B94" s="130" t="s">
        <v>200</v>
      </c>
      <c r="C94" s="69"/>
      <c r="D94" s="69">
        <v>1031.3</v>
      </c>
      <c r="E94" s="69">
        <v>1031.3</v>
      </c>
      <c r="F94" s="97"/>
      <c r="G94" s="97">
        <f>E94/D94</f>
        <v>1</v>
      </c>
    </row>
    <row r="95" spans="1:7" ht="78.75">
      <c r="A95" s="130" t="s">
        <v>201</v>
      </c>
      <c r="B95" s="130" t="s">
        <v>202</v>
      </c>
      <c r="C95" s="69"/>
      <c r="D95" s="69">
        <v>2981</v>
      </c>
      <c r="E95" s="69">
        <v>2981</v>
      </c>
      <c r="F95" s="97"/>
      <c r="G95" s="97">
        <f>E95/D95</f>
        <v>1</v>
      </c>
    </row>
    <row r="96" spans="1:7" ht="31.5">
      <c r="A96" s="130" t="s">
        <v>201</v>
      </c>
      <c r="B96" s="143" t="s">
        <v>203</v>
      </c>
      <c r="C96" s="69">
        <v>414.2</v>
      </c>
      <c r="D96" s="69">
        <v>414.2</v>
      </c>
      <c r="E96" s="69">
        <v>410.4</v>
      </c>
      <c r="F96" s="97">
        <f>E96/C96</f>
        <v>0.9908256880733944</v>
      </c>
      <c r="G96" s="97">
        <f>E96/D96</f>
        <v>0.9908256880733944</v>
      </c>
    </row>
    <row r="97" spans="1:7" ht="63">
      <c r="A97" s="130" t="s">
        <v>201</v>
      </c>
      <c r="B97" s="143" t="s">
        <v>220</v>
      </c>
      <c r="C97" s="69"/>
      <c r="D97" s="69">
        <v>1200</v>
      </c>
      <c r="E97" s="69">
        <v>1200</v>
      </c>
      <c r="F97" s="97"/>
      <c r="G97" s="97">
        <f>E97/D97</f>
        <v>1</v>
      </c>
    </row>
    <row r="98" spans="1:7" ht="63">
      <c r="A98" s="130" t="s">
        <v>201</v>
      </c>
      <c r="B98" s="143" t="s">
        <v>205</v>
      </c>
      <c r="C98" s="69"/>
      <c r="D98" s="69">
        <v>1083.6</v>
      </c>
      <c r="E98" s="69">
        <v>1080</v>
      </c>
      <c r="F98" s="97"/>
      <c r="G98" s="97">
        <f>E98/D98</f>
        <v>0.9966777408637875</v>
      </c>
    </row>
    <row r="99" spans="1:7" ht="15.75">
      <c r="A99" s="130" t="s">
        <v>201</v>
      </c>
      <c r="B99" s="143" t="s">
        <v>221</v>
      </c>
      <c r="C99" s="69"/>
      <c r="D99" s="69">
        <v>8075.5</v>
      </c>
      <c r="E99" s="69">
        <v>8075.5</v>
      </c>
      <c r="F99" s="97"/>
      <c r="G99" s="97">
        <f>E99/D99</f>
        <v>1</v>
      </c>
    </row>
    <row r="100" spans="1:7" ht="31.5">
      <c r="A100" s="130" t="s">
        <v>201</v>
      </c>
      <c r="B100" s="143" t="s">
        <v>207</v>
      </c>
      <c r="C100" s="69">
        <v>10.7</v>
      </c>
      <c r="D100" s="69">
        <v>0</v>
      </c>
      <c r="E100" s="69"/>
      <c r="F100" s="97">
        <f>E100/C100</f>
        <v>0</v>
      </c>
      <c r="G100" s="97"/>
    </row>
    <row r="101" spans="1:7" ht="47.25">
      <c r="A101" s="130" t="s">
        <v>201</v>
      </c>
      <c r="B101" s="143" t="s">
        <v>208</v>
      </c>
      <c r="C101" s="69"/>
      <c r="D101" s="69">
        <v>1080.6</v>
      </c>
      <c r="E101" s="69">
        <v>1080.6</v>
      </c>
      <c r="F101" s="97"/>
      <c r="G101" s="97">
        <f>E101/D101</f>
        <v>1</v>
      </c>
    </row>
    <row r="102" spans="1:7" ht="31.5">
      <c r="A102" s="130" t="s">
        <v>201</v>
      </c>
      <c r="B102" s="143" t="s">
        <v>209</v>
      </c>
      <c r="C102" s="69"/>
      <c r="D102" s="69">
        <v>16572</v>
      </c>
      <c r="E102" s="69">
        <v>16572</v>
      </c>
      <c r="F102" s="97"/>
      <c r="G102" s="97">
        <f>E102/D102</f>
        <v>1</v>
      </c>
    </row>
    <row r="103" spans="1:7" ht="63">
      <c r="A103" s="130" t="s">
        <v>210</v>
      </c>
      <c r="B103" s="143" t="s">
        <v>211</v>
      </c>
      <c r="C103" s="69"/>
      <c r="D103" s="69">
        <v>419.8</v>
      </c>
      <c r="E103" s="69">
        <v>419.8</v>
      </c>
      <c r="F103" s="97"/>
      <c r="G103" s="97">
        <f>E103/D103</f>
        <v>1</v>
      </c>
    </row>
    <row r="104" spans="1:253" ht="47.25">
      <c r="A104" s="47" t="s">
        <v>106</v>
      </c>
      <c r="B104" s="49" t="s">
        <v>107</v>
      </c>
      <c r="C104" s="77"/>
      <c r="D104" s="77"/>
      <c r="E104" s="78"/>
      <c r="F104" s="97"/>
      <c r="G104" s="97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</row>
    <row r="105" spans="1:253" ht="31.5">
      <c r="A105" s="47" t="s">
        <v>117</v>
      </c>
      <c r="B105" s="49" t="s">
        <v>112</v>
      </c>
      <c r="C105" s="77"/>
      <c r="D105" s="77">
        <v>103.7</v>
      </c>
      <c r="E105" s="78">
        <v>106.4</v>
      </c>
      <c r="F105" s="97"/>
      <c r="G105" s="41">
        <f>E105/D105</f>
        <v>1.026036644165863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</row>
    <row r="106" spans="1:253" ht="47.25">
      <c r="A106" s="47" t="s">
        <v>102</v>
      </c>
      <c r="B106" s="49" t="s">
        <v>59</v>
      </c>
      <c r="C106" s="48"/>
      <c r="D106" s="48">
        <v>-566.2</v>
      </c>
      <c r="E106" s="48">
        <v>-566.2</v>
      </c>
      <c r="F106" s="97"/>
      <c r="G106" s="41">
        <f>E106/D106</f>
        <v>1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</row>
    <row r="107" spans="1:253" ht="15.75">
      <c r="A107" s="98" t="s">
        <v>35</v>
      </c>
      <c r="B107" s="98"/>
      <c r="C107" s="48">
        <f>C30+C31</f>
        <v>734054.8999999999</v>
      </c>
      <c r="D107" s="48">
        <f>D30+D31</f>
        <v>801743.0000000001</v>
      </c>
      <c r="E107" s="48">
        <f>E30+E31</f>
        <v>811106.3</v>
      </c>
      <c r="F107" s="41">
        <f>E107/C107</f>
        <v>1.1049668083409023</v>
      </c>
      <c r="G107" s="41">
        <f>E107/D107</f>
        <v>1.0116786800757849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</row>
  </sheetData>
  <sheetProtection/>
  <mergeCells count="8">
    <mergeCell ref="A47:A48"/>
    <mergeCell ref="A107:B107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2"/>
  <sheetViews>
    <sheetView view="pageBreakPreview" zoomScaleSheetLayoutView="100" zoomScalePageLayoutView="0" workbookViewId="0" topLeftCell="A1">
      <selection activeCell="A84" sqref="A84:IV84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36</v>
      </c>
      <c r="B2" s="102"/>
      <c r="C2" s="102"/>
      <c r="D2" s="102"/>
      <c r="E2" s="102"/>
    </row>
    <row r="3" spans="1:5" ht="15.75">
      <c r="A3" s="109" t="s">
        <v>120</v>
      </c>
      <c r="B3" s="109"/>
      <c r="C3" s="109"/>
      <c r="D3" s="109"/>
      <c r="E3" s="109"/>
    </row>
    <row r="4" spans="1:7" s="44" customFormat="1" ht="79.5" customHeight="1">
      <c r="A4" s="35" t="s">
        <v>2</v>
      </c>
      <c r="B4" s="36" t="s">
        <v>3</v>
      </c>
      <c r="C4" s="83" t="s">
        <v>108</v>
      </c>
      <c r="D4" s="37" t="s">
        <v>109</v>
      </c>
      <c r="E4" s="37" t="s">
        <v>119</v>
      </c>
      <c r="F4" s="37" t="s">
        <v>55</v>
      </c>
      <c r="G4" s="37" t="s">
        <v>61</v>
      </c>
    </row>
    <row r="5" spans="1:7" s="51" customFormat="1" ht="15.75" outlineLevel="1">
      <c r="A5" s="38" t="s">
        <v>4</v>
      </c>
      <c r="B5" s="39" t="s">
        <v>5</v>
      </c>
      <c r="C5" s="69">
        <v>156619.3</v>
      </c>
      <c r="D5" s="69">
        <v>170333.3</v>
      </c>
      <c r="E5" s="69">
        <v>182552.2</v>
      </c>
      <c r="F5" s="68">
        <f>E5/C5</f>
        <v>1.165579210225049</v>
      </c>
      <c r="G5" s="68">
        <f>E5/D5</f>
        <v>1.071735239087131</v>
      </c>
    </row>
    <row r="6" spans="1:7" s="44" customFormat="1" ht="15.75" outlineLevel="1">
      <c r="A6" s="38" t="s">
        <v>6</v>
      </c>
      <c r="B6" s="43" t="s">
        <v>7</v>
      </c>
      <c r="C6" s="69"/>
      <c r="D6" s="69"/>
      <c r="E6" s="69">
        <v>31</v>
      </c>
      <c r="F6" s="68"/>
      <c r="G6" s="68"/>
    </row>
    <row r="7" spans="1:7" s="44" customFormat="1" ht="15.75" outlineLevel="1">
      <c r="A7" s="38" t="s">
        <v>97</v>
      </c>
      <c r="B7" s="43" t="s">
        <v>103</v>
      </c>
      <c r="C7" s="69">
        <v>9576.5</v>
      </c>
      <c r="D7" s="69">
        <v>10677.5</v>
      </c>
      <c r="E7" s="69">
        <v>10273</v>
      </c>
      <c r="F7" s="68">
        <f>E7/C7</f>
        <v>1.0727301206077378</v>
      </c>
      <c r="G7" s="68">
        <f>E7/D7</f>
        <v>0.9621166003277921</v>
      </c>
    </row>
    <row r="8" spans="1:7" s="51" customFormat="1" ht="15.75" outlineLevel="1">
      <c r="A8" s="38" t="s">
        <v>8</v>
      </c>
      <c r="B8" s="39" t="s">
        <v>9</v>
      </c>
      <c r="C8" s="40">
        <v>17</v>
      </c>
      <c r="D8" s="40">
        <v>33.6</v>
      </c>
      <c r="E8" s="40">
        <v>34.6</v>
      </c>
      <c r="F8" s="68" t="s">
        <v>14</v>
      </c>
      <c r="G8" s="68">
        <f>E8/D8</f>
        <v>1.0297619047619047</v>
      </c>
    </row>
    <row r="9" spans="1:7" s="44" customFormat="1" ht="31.5" outlineLevel="1">
      <c r="A9" s="38" t="s">
        <v>91</v>
      </c>
      <c r="B9" s="43" t="s">
        <v>92</v>
      </c>
      <c r="C9" s="69">
        <v>1792.7</v>
      </c>
      <c r="D9" s="69">
        <v>1792.7</v>
      </c>
      <c r="E9" s="40">
        <v>1520.3</v>
      </c>
      <c r="F9" s="68">
        <f>E9/C9</f>
        <v>0.8480504267306297</v>
      </c>
      <c r="G9" s="68">
        <f>E9/D9</f>
        <v>0.8480504267306297</v>
      </c>
    </row>
    <row r="10" spans="1:7" s="44" customFormat="1" ht="15.75" outlineLevel="1">
      <c r="A10" s="38" t="s">
        <v>12</v>
      </c>
      <c r="B10" s="43" t="s">
        <v>13</v>
      </c>
      <c r="C10" s="69">
        <v>1494.8</v>
      </c>
      <c r="D10" s="69">
        <v>1494.8</v>
      </c>
      <c r="E10" s="69">
        <v>1452.4</v>
      </c>
      <c r="F10" s="68">
        <f>E10/C10</f>
        <v>0.9716350013379718</v>
      </c>
      <c r="G10" s="68">
        <f>E10/D10</f>
        <v>0.9716350013379718</v>
      </c>
    </row>
    <row r="11" spans="1:7" s="51" customFormat="1" ht="15.75" outlineLevel="1">
      <c r="A11" s="38" t="s">
        <v>89</v>
      </c>
      <c r="B11" s="39" t="s">
        <v>90</v>
      </c>
      <c r="C11" s="40"/>
      <c r="D11" s="40"/>
      <c r="E11" s="40"/>
      <c r="F11" s="68"/>
      <c r="G11" s="68"/>
    </row>
    <row r="12" spans="1:7" s="52" customFormat="1" ht="15.75" outlineLevel="1">
      <c r="A12" s="105" t="s">
        <v>15</v>
      </c>
      <c r="B12" s="106"/>
      <c r="C12" s="48">
        <f>SUM(C5:C11)</f>
        <v>169500.3</v>
      </c>
      <c r="D12" s="48">
        <f>SUM(D5:D11)</f>
        <v>184331.9</v>
      </c>
      <c r="E12" s="48">
        <f>SUM(E5:E11)</f>
        <v>195863.5</v>
      </c>
      <c r="F12" s="42">
        <f>E12/C12</f>
        <v>1.1555348279619564</v>
      </c>
      <c r="G12" s="42">
        <f>E12/D12</f>
        <v>1.062558895123416</v>
      </c>
    </row>
    <row r="13" spans="1:7" s="44" customFormat="1" ht="15.75" outlineLevel="1">
      <c r="A13" s="38" t="s">
        <v>64</v>
      </c>
      <c r="B13" s="39" t="s">
        <v>16</v>
      </c>
      <c r="C13" s="69">
        <v>3503</v>
      </c>
      <c r="D13" s="69">
        <v>3503</v>
      </c>
      <c r="E13" s="69">
        <v>3818.2</v>
      </c>
      <c r="F13" s="68">
        <f>E13/C13</f>
        <v>1.0899800171281757</v>
      </c>
      <c r="G13" s="68">
        <f>E13/D13</f>
        <v>1.0899800171281757</v>
      </c>
    </row>
    <row r="14" spans="1:7" s="44" customFormat="1" ht="15.75" outlineLevel="1">
      <c r="A14" s="38" t="s">
        <v>71</v>
      </c>
      <c r="B14" s="39" t="s">
        <v>16</v>
      </c>
      <c r="C14" s="69">
        <v>4247.2</v>
      </c>
      <c r="D14" s="69">
        <v>4247.2</v>
      </c>
      <c r="E14" s="40">
        <v>375.5</v>
      </c>
      <c r="F14" s="68">
        <f>E14/C14</f>
        <v>0.08841118854774911</v>
      </c>
      <c r="G14" s="68">
        <f>E14/D14</f>
        <v>0.08841118854774911</v>
      </c>
    </row>
    <row r="15" spans="1:7" s="44" customFormat="1" ht="18.75" customHeight="1" outlineLevel="1">
      <c r="A15" s="38" t="s">
        <v>58</v>
      </c>
      <c r="B15" s="43" t="s">
        <v>17</v>
      </c>
      <c r="C15" s="69">
        <v>1519.9</v>
      </c>
      <c r="D15" s="69">
        <v>1519.9</v>
      </c>
      <c r="E15" s="40">
        <v>869.5</v>
      </c>
      <c r="F15" s="68">
        <f>E15/C15</f>
        <v>0.5720771103362063</v>
      </c>
      <c r="G15" s="68">
        <f>E15/D15</f>
        <v>0.5720771103362063</v>
      </c>
    </row>
    <row r="16" spans="1:7" s="44" customFormat="1" ht="31.5" outlineLevel="1">
      <c r="A16" s="38" t="s">
        <v>110</v>
      </c>
      <c r="B16" s="43" t="s">
        <v>111</v>
      </c>
      <c r="C16" s="69">
        <v>1</v>
      </c>
      <c r="D16" s="69">
        <v>1</v>
      </c>
      <c r="E16" s="40">
        <v>0.4</v>
      </c>
      <c r="F16" s="68">
        <f>E16/C16</f>
        <v>0.4</v>
      </c>
      <c r="G16" s="68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69">
        <v>492.4</v>
      </c>
      <c r="F17" s="68">
        <f>E17/C17</f>
        <v>0.9848</v>
      </c>
      <c r="G17" s="68">
        <f>E17/D17</f>
        <v>0.9848</v>
      </c>
    </row>
    <row r="18" spans="1:7" s="44" customFormat="1" ht="15.75" outlineLevel="1">
      <c r="A18" s="38" t="s">
        <v>19</v>
      </c>
      <c r="B18" s="43" t="s">
        <v>20</v>
      </c>
      <c r="C18" s="69">
        <v>217.4</v>
      </c>
      <c r="D18" s="69">
        <v>217.4</v>
      </c>
      <c r="E18" s="40">
        <v>40</v>
      </c>
      <c r="F18" s="68">
        <f>E18/C18</f>
        <v>0.18399264029438822</v>
      </c>
      <c r="G18" s="68">
        <f>E18/D18</f>
        <v>0.18399264029438822</v>
      </c>
    </row>
    <row r="19" spans="1:7" s="44" customFormat="1" ht="15.75" outlineLevel="1">
      <c r="A19" s="38" t="s">
        <v>82</v>
      </c>
      <c r="B19" s="43" t="s">
        <v>83</v>
      </c>
      <c r="C19" s="69"/>
      <c r="D19" s="69"/>
      <c r="E19" s="69"/>
      <c r="F19" s="68"/>
      <c r="G19" s="68"/>
    </row>
    <row r="20" spans="1:7" s="44" customFormat="1" ht="15.75" outlineLevel="1">
      <c r="A20" s="38" t="s">
        <v>78</v>
      </c>
      <c r="B20" s="43" t="s">
        <v>77</v>
      </c>
      <c r="C20" s="69">
        <v>3399.3</v>
      </c>
      <c r="D20" s="69">
        <v>3399.3</v>
      </c>
      <c r="E20" s="69">
        <v>3310.3</v>
      </c>
      <c r="F20" s="68">
        <f>E20/C20</f>
        <v>0.9738181390286236</v>
      </c>
      <c r="G20" s="68">
        <f>E20/D20</f>
        <v>0.9738181390286236</v>
      </c>
    </row>
    <row r="21" spans="1:7" s="44" customFormat="1" ht="30.75" customHeight="1" outlineLevel="1">
      <c r="A21" s="38" t="s">
        <v>67</v>
      </c>
      <c r="B21" s="43" t="s">
        <v>63</v>
      </c>
      <c r="C21" s="40">
        <v>100</v>
      </c>
      <c r="D21" s="40">
        <v>394.4</v>
      </c>
      <c r="E21" s="69">
        <v>394.4</v>
      </c>
      <c r="F21" s="68" t="s">
        <v>14</v>
      </c>
      <c r="G21" s="68">
        <f>E21/D21</f>
        <v>1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1244.4</v>
      </c>
      <c r="E22" s="69">
        <v>1324.6</v>
      </c>
      <c r="F22" s="68" t="s">
        <v>14</v>
      </c>
      <c r="G22" s="68">
        <f>E22/D22</f>
        <v>1.0644487303117967</v>
      </c>
    </row>
    <row r="23" spans="1:7" s="44" customFormat="1" ht="15.75" outlineLevel="1">
      <c r="A23" s="38" t="s">
        <v>22</v>
      </c>
      <c r="B23" s="43" t="s">
        <v>23</v>
      </c>
      <c r="C23" s="69">
        <v>429.9</v>
      </c>
      <c r="D23" s="69">
        <v>526.3</v>
      </c>
      <c r="E23" s="40">
        <v>708.7</v>
      </c>
      <c r="F23" s="68">
        <f>E23/C23</f>
        <v>1.6485229123051874</v>
      </c>
      <c r="G23" s="68">
        <f>E23/D23</f>
        <v>1.3465703971119136</v>
      </c>
    </row>
    <row r="24" spans="1:7" s="44" customFormat="1" ht="15.75" outlineLevel="1">
      <c r="A24" s="38" t="s">
        <v>24</v>
      </c>
      <c r="B24" s="43" t="s">
        <v>25</v>
      </c>
      <c r="C24" s="40"/>
      <c r="D24" s="40"/>
      <c r="E24" s="69">
        <v>3.3</v>
      </c>
      <c r="F24" s="68"/>
      <c r="G24" s="68"/>
    </row>
    <row r="25" spans="1:7" s="53" customFormat="1" ht="15.75" outlineLevel="1">
      <c r="A25" s="107" t="s">
        <v>26</v>
      </c>
      <c r="B25" s="108"/>
      <c r="C25" s="48">
        <f>SUM(C13:C24)</f>
        <v>14367.699999999999</v>
      </c>
      <c r="D25" s="48">
        <f>SUM(D13:D24)</f>
        <v>15552.899999999998</v>
      </c>
      <c r="E25" s="48">
        <f>SUM(E13:E24)</f>
        <v>11337.3</v>
      </c>
      <c r="F25" s="42">
        <f>E25/C25</f>
        <v>0.7890824557862428</v>
      </c>
      <c r="G25" s="42">
        <f>E25/D25</f>
        <v>0.7289508708986749</v>
      </c>
    </row>
    <row r="26" spans="1:7" s="32" customFormat="1" ht="24.75" customHeight="1">
      <c r="A26" s="103" t="s">
        <v>27</v>
      </c>
      <c r="B26" s="104"/>
      <c r="C26" s="48">
        <f>C12+C25</f>
        <v>183868</v>
      </c>
      <c r="D26" s="48">
        <f>D12+D25</f>
        <v>199884.8</v>
      </c>
      <c r="E26" s="48">
        <f>E12+E25</f>
        <v>207200.8</v>
      </c>
      <c r="F26" s="42">
        <f>E26/C26</f>
        <v>1.1268997324167336</v>
      </c>
      <c r="G26" s="42">
        <f>E26/D26</f>
        <v>1.0366010822233607</v>
      </c>
    </row>
    <row r="27" spans="1:7" s="46" customFormat="1" ht="15.75" outlineLevel="1">
      <c r="A27" s="47" t="s">
        <v>28</v>
      </c>
      <c r="B27" s="1" t="s">
        <v>29</v>
      </c>
      <c r="C27" s="48">
        <f>C28+C100+C101</f>
        <v>500035.8</v>
      </c>
      <c r="D27" s="48">
        <f>D28+D100+D101</f>
        <v>535689.6</v>
      </c>
      <c r="E27" s="48">
        <f>E28+E100+E101</f>
        <v>534662.1000000001</v>
      </c>
      <c r="F27" s="42">
        <f>E27/C27</f>
        <v>1.0692476418688424</v>
      </c>
      <c r="G27" s="42">
        <f>E27/D27</f>
        <v>0.9980819116144874</v>
      </c>
    </row>
    <row r="28" spans="1:7" s="46" customFormat="1" ht="75" customHeight="1" outlineLevel="1">
      <c r="A28" s="47" t="s">
        <v>30</v>
      </c>
      <c r="B28" s="1" t="s">
        <v>31</v>
      </c>
      <c r="C28" s="48">
        <f>C29+C31+C55+C87</f>
        <v>500035.8</v>
      </c>
      <c r="D28" s="48">
        <f>D29+D31+D55+D87</f>
        <v>536152.1</v>
      </c>
      <c r="E28" s="48">
        <f>E29+E31+E55+E87</f>
        <v>535121.9</v>
      </c>
      <c r="F28" s="42">
        <f>E28/C28</f>
        <v>1.0701671760301963</v>
      </c>
      <c r="G28" s="42">
        <f>E28/D28</f>
        <v>0.9980785303274948</v>
      </c>
    </row>
    <row r="29" spans="1:7" s="46" customFormat="1" ht="78" customHeight="1" outlineLevel="1">
      <c r="A29" s="47" t="s">
        <v>98</v>
      </c>
      <c r="B29" s="47" t="s">
        <v>32</v>
      </c>
      <c r="C29" s="48">
        <f>C30</f>
        <v>167724</v>
      </c>
      <c r="D29" s="48">
        <f>D30</f>
        <v>167724</v>
      </c>
      <c r="E29" s="48">
        <f>E30</f>
        <v>167724</v>
      </c>
      <c r="F29" s="42">
        <f>E29/C29</f>
        <v>1</v>
      </c>
      <c r="G29" s="42">
        <f>E29/D29</f>
        <v>1</v>
      </c>
    </row>
    <row r="30" spans="1:253" ht="47.25">
      <c r="A30" s="130" t="s">
        <v>121</v>
      </c>
      <c r="B30" s="130" t="s">
        <v>122</v>
      </c>
      <c r="C30" s="131">
        <v>167724</v>
      </c>
      <c r="D30" s="131">
        <v>167724</v>
      </c>
      <c r="E30" s="131">
        <v>167724</v>
      </c>
      <c r="F30" s="68">
        <f>E30/C30</f>
        <v>1</v>
      </c>
      <c r="G30" s="68">
        <f>E30/D30</f>
        <v>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63">
      <c r="A31" s="47" t="s">
        <v>99</v>
      </c>
      <c r="B31" s="47" t="s">
        <v>33</v>
      </c>
      <c r="C31" s="48">
        <f>C32+C33+C34+C35+C36+C38+C39+C40+C41+C42</f>
        <v>91329.8</v>
      </c>
      <c r="D31" s="48">
        <f>D32+D33+D34+D35+D36+D38+D39+D40+D41+D42+D37</f>
        <v>81802.1</v>
      </c>
      <c r="E31" s="48">
        <f>E32+E33+E34+E35+E36+E38+E39+E40+E41+E42+E37</f>
        <v>81431.3</v>
      </c>
      <c r="F31" s="42">
        <f>E31/C31</f>
        <v>0.8916180698961347</v>
      </c>
      <c r="G31" s="42">
        <f>E31/D31</f>
        <v>0.995467109035098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47.25">
      <c r="A32" s="132" t="s">
        <v>123</v>
      </c>
      <c r="B32" s="130" t="s">
        <v>124</v>
      </c>
      <c r="C32" s="69">
        <v>7381.7</v>
      </c>
      <c r="D32" s="69">
        <v>7155</v>
      </c>
      <c r="E32" s="69">
        <v>7155</v>
      </c>
      <c r="F32" s="68">
        <f>E32/C32</f>
        <v>0.9692889171870979</v>
      </c>
      <c r="G32" s="68">
        <f>E32/D32</f>
        <v>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253" ht="31.5">
      <c r="A33" s="132" t="s">
        <v>125</v>
      </c>
      <c r="B33" s="130" t="s">
        <v>126</v>
      </c>
      <c r="C33" s="69">
        <v>1330.3</v>
      </c>
      <c r="D33" s="69">
        <v>1330.3</v>
      </c>
      <c r="E33" s="69">
        <v>1330.3</v>
      </c>
      <c r="F33" s="68">
        <f>E33/C33</f>
        <v>1</v>
      </c>
      <c r="G33" s="68">
        <f>E33/D33</f>
        <v>1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1:253" ht="31.5">
      <c r="A34" s="132" t="s">
        <v>127</v>
      </c>
      <c r="B34" s="130" t="s">
        <v>128</v>
      </c>
      <c r="C34" s="69">
        <v>992.4</v>
      </c>
      <c r="D34" s="69">
        <v>1529</v>
      </c>
      <c r="E34" s="69">
        <v>1529</v>
      </c>
      <c r="F34" s="68">
        <f>E34/C34</f>
        <v>1.5407093913744458</v>
      </c>
      <c r="G34" s="68">
        <f>E34/D34</f>
        <v>1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1:253" ht="15.75">
      <c r="A35" s="132" t="s">
        <v>129</v>
      </c>
      <c r="B35" s="130" t="s">
        <v>130</v>
      </c>
      <c r="C35" s="69">
        <v>347.5</v>
      </c>
      <c r="D35" s="69">
        <v>197.7</v>
      </c>
      <c r="E35" s="69">
        <v>197.7</v>
      </c>
      <c r="F35" s="68">
        <f>E35/C35</f>
        <v>0.5689208633093524</v>
      </c>
      <c r="G35" s="68">
        <f>E35/D35</f>
        <v>1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ht="63">
      <c r="A36" s="132" t="s">
        <v>131</v>
      </c>
      <c r="B36" s="130" t="s">
        <v>132</v>
      </c>
      <c r="C36" s="69">
        <v>827.5</v>
      </c>
      <c r="D36" s="69">
        <v>827.5</v>
      </c>
      <c r="E36" s="69">
        <v>827.5</v>
      </c>
      <c r="F36" s="68">
        <f>E36/C36</f>
        <v>1</v>
      </c>
      <c r="G36" s="68">
        <f>E36/D36</f>
        <v>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253" ht="31.5">
      <c r="A37" s="132" t="s">
        <v>133</v>
      </c>
      <c r="B37" s="130" t="s">
        <v>134</v>
      </c>
      <c r="C37" s="69"/>
      <c r="D37" s="69">
        <v>6678.8</v>
      </c>
      <c r="E37" s="69">
        <v>6678.8</v>
      </c>
      <c r="F37" s="68"/>
      <c r="G37" s="68">
        <f>E37/D37</f>
        <v>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</row>
    <row r="38" spans="1:253" ht="47.25">
      <c r="A38" s="132" t="s">
        <v>135</v>
      </c>
      <c r="B38" s="130" t="s">
        <v>136</v>
      </c>
      <c r="C38" s="69">
        <v>5661.6</v>
      </c>
      <c r="D38" s="69"/>
      <c r="E38" s="69"/>
      <c r="F38" s="68">
        <f>E38/C38</f>
        <v>0</v>
      </c>
      <c r="G38" s="68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</row>
    <row r="39" spans="1:253" ht="31.5">
      <c r="A39" s="132" t="s">
        <v>137</v>
      </c>
      <c r="B39" s="43" t="s">
        <v>138</v>
      </c>
      <c r="C39" s="83"/>
      <c r="D39" s="133">
        <v>351</v>
      </c>
      <c r="E39" s="134">
        <v>351</v>
      </c>
      <c r="F39" s="68"/>
      <c r="G39" s="68">
        <f>E39/D39</f>
        <v>1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31.5">
      <c r="A40" s="132" t="s">
        <v>139</v>
      </c>
      <c r="B40" s="130" t="s">
        <v>140</v>
      </c>
      <c r="C40" s="69"/>
      <c r="D40" s="69">
        <v>9776.8</v>
      </c>
      <c r="E40" s="69">
        <v>9776.8</v>
      </c>
      <c r="F40" s="68"/>
      <c r="G40" s="68">
        <f>E40/D40</f>
        <v>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  <row r="41" spans="1:253" ht="47.25">
      <c r="A41" s="132" t="s">
        <v>141</v>
      </c>
      <c r="B41" s="130" t="s">
        <v>142</v>
      </c>
      <c r="C41" s="69">
        <v>63104.8</v>
      </c>
      <c r="D41" s="69">
        <v>25319.9</v>
      </c>
      <c r="E41" s="69">
        <v>25319.6</v>
      </c>
      <c r="F41" s="68">
        <f>E41/C41</f>
        <v>0.40123096816723924</v>
      </c>
      <c r="G41" s="68">
        <f>E41/D41</f>
        <v>0.9999881516119731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</row>
    <row r="42" spans="1:253" ht="31.5">
      <c r="A42" s="135" t="s">
        <v>143</v>
      </c>
      <c r="B42" s="130" t="s">
        <v>144</v>
      </c>
      <c r="C42" s="133">
        <f>C45+C46+C47+C48+C49+C50+C51+C52+C53+C54+C44</f>
        <v>11684</v>
      </c>
      <c r="D42" s="133">
        <f>D45+D46+D47+D48+D49+D50+D51+D52+D53+D54+D44</f>
        <v>28636.100000000002</v>
      </c>
      <c r="E42" s="133">
        <f>E45+E46+E47+E48+E49+E50+E51+E52+E53+E54+E44</f>
        <v>28265.600000000002</v>
      </c>
      <c r="F42" s="68" t="s">
        <v>14</v>
      </c>
      <c r="G42" s="68">
        <f>E42/D42</f>
        <v>0.9870617856481854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</row>
    <row r="43" spans="1:253" ht="15.75">
      <c r="A43" s="135"/>
      <c r="B43" s="130" t="s">
        <v>145</v>
      </c>
      <c r="C43" s="40"/>
      <c r="D43" s="40"/>
      <c r="E43" s="40"/>
      <c r="F43" s="68"/>
      <c r="G43" s="68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</row>
    <row r="44" spans="1:253" ht="47.25">
      <c r="A44" s="130"/>
      <c r="B44" s="136" t="s">
        <v>146</v>
      </c>
      <c r="C44" s="40">
        <v>3503.2</v>
      </c>
      <c r="D44" s="40">
        <v>3503.2</v>
      </c>
      <c r="E44" s="40">
        <v>3503.2</v>
      </c>
      <c r="F44" s="68">
        <f>E44/C44</f>
        <v>1</v>
      </c>
      <c r="G44" s="68">
        <f>E44/D44</f>
        <v>1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ht="47.25">
      <c r="A45" s="130"/>
      <c r="B45" s="136" t="s">
        <v>147</v>
      </c>
      <c r="C45" s="133"/>
      <c r="D45" s="133">
        <v>2400</v>
      </c>
      <c r="E45" s="69">
        <v>2400</v>
      </c>
      <c r="F45" s="68"/>
      <c r="G45" s="68">
        <f>E45/D45</f>
        <v>1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</row>
    <row r="46" spans="1:253" ht="47.25">
      <c r="A46" s="130"/>
      <c r="B46" s="136" t="s">
        <v>148</v>
      </c>
      <c r="C46" s="69">
        <v>1546.4</v>
      </c>
      <c r="D46" s="69">
        <v>1704.9</v>
      </c>
      <c r="E46" s="40">
        <v>1704.9</v>
      </c>
      <c r="F46" s="68">
        <f>E46/C46</f>
        <v>1.1024961200206933</v>
      </c>
      <c r="G46" s="68">
        <f>E46/D46</f>
        <v>1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</row>
    <row r="47" spans="1:253" ht="31.5">
      <c r="A47" s="130"/>
      <c r="B47" s="136" t="s">
        <v>149</v>
      </c>
      <c r="C47" s="40"/>
      <c r="D47" s="40">
        <v>2549.6</v>
      </c>
      <c r="E47" s="40">
        <v>2548.3</v>
      </c>
      <c r="F47" s="68"/>
      <c r="G47" s="68">
        <f>E47/D47</f>
        <v>0.9994901160966427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</row>
    <row r="48" spans="1:253" ht="31.5">
      <c r="A48" s="137"/>
      <c r="B48" s="136" t="s">
        <v>150</v>
      </c>
      <c r="C48" s="40"/>
      <c r="D48" s="69">
        <v>2500.3</v>
      </c>
      <c r="E48" s="69">
        <v>2500.3</v>
      </c>
      <c r="F48" s="68"/>
      <c r="G48" s="68">
        <f>E48/D48</f>
        <v>1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</row>
    <row r="49" spans="1:253" ht="47.25">
      <c r="A49" s="137"/>
      <c r="B49" s="136" t="s">
        <v>151</v>
      </c>
      <c r="C49" s="69"/>
      <c r="D49" s="69">
        <v>2600</v>
      </c>
      <c r="E49" s="69">
        <v>2319.6</v>
      </c>
      <c r="F49" s="68"/>
      <c r="G49" s="68">
        <f>E49/D49</f>
        <v>0.8921538461538461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</row>
    <row r="50" spans="1:253" ht="31.5">
      <c r="A50" s="130"/>
      <c r="B50" s="136" t="s">
        <v>152</v>
      </c>
      <c r="C50" s="40"/>
      <c r="D50" s="69">
        <v>2535.7</v>
      </c>
      <c r="E50" s="69">
        <v>2446.9</v>
      </c>
      <c r="F50" s="68"/>
      <c r="G50" s="68">
        <f>E50/D50</f>
        <v>0.9649800843948417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</row>
    <row r="51" spans="1:253" ht="31.5">
      <c r="A51" s="130"/>
      <c r="B51" s="136" t="s">
        <v>153</v>
      </c>
      <c r="C51" s="69"/>
      <c r="D51" s="69">
        <v>208</v>
      </c>
      <c r="E51" s="69">
        <v>208</v>
      </c>
      <c r="F51" s="68"/>
      <c r="G51" s="68">
        <f>E51/D51</f>
        <v>1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</row>
    <row r="52" spans="1:253" ht="31.5">
      <c r="A52" s="130"/>
      <c r="B52" s="136" t="s">
        <v>154</v>
      </c>
      <c r="C52" s="40">
        <v>4411.4</v>
      </c>
      <c r="D52" s="69">
        <v>8411.4</v>
      </c>
      <c r="E52" s="69">
        <v>8411.4</v>
      </c>
      <c r="F52" s="68">
        <f>E52/C52</f>
        <v>1.9067416239742485</v>
      </c>
      <c r="G52" s="68">
        <f>E52/D52</f>
        <v>1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</row>
    <row r="53" spans="1:253" ht="31.5">
      <c r="A53" s="130"/>
      <c r="B53" s="136" t="s">
        <v>155</v>
      </c>
      <c r="C53" s="40">
        <v>2223</v>
      </c>
      <c r="D53" s="69">
        <v>2223</v>
      </c>
      <c r="E53" s="69">
        <v>2223</v>
      </c>
      <c r="F53" s="68">
        <f>E53/C53</f>
        <v>1</v>
      </c>
      <c r="G53" s="68">
        <f>E53/D53</f>
        <v>1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253" ht="31.5">
      <c r="A54" s="130"/>
      <c r="B54" s="136" t="s">
        <v>156</v>
      </c>
      <c r="C54" s="40"/>
      <c r="D54" s="69">
        <v>0</v>
      </c>
      <c r="E54" s="40"/>
      <c r="F54" s="68"/>
      <c r="G54" s="68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3" ht="47.25">
      <c r="A55" s="47" t="s">
        <v>100</v>
      </c>
      <c r="B55" s="47" t="s">
        <v>34</v>
      </c>
      <c r="C55" s="48">
        <f>C56+C57+C58+C59+C60+C79+C80+C81+C82+C83+C84+C85+C86</f>
        <v>240017.09999999998</v>
      </c>
      <c r="D55" s="48">
        <f>D56+D57+D58+D59+D60+D79+D80+D81+D82+D83+D84+D85+D86</f>
        <v>251637.80000000005</v>
      </c>
      <c r="E55" s="48">
        <f>E56+E57+E58+E59+E60+E79+E80+E81+E82+E83+E84+E85+E86</f>
        <v>250985.80000000002</v>
      </c>
      <c r="F55" s="42">
        <f>E55/C55</f>
        <v>1.0456996605658515</v>
      </c>
      <c r="G55" s="42">
        <f>E55/D55</f>
        <v>0.9974089743273863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</row>
    <row r="56" spans="1:253" ht="63">
      <c r="A56" s="130" t="s">
        <v>157</v>
      </c>
      <c r="B56" s="130" t="s">
        <v>158</v>
      </c>
      <c r="C56" s="69">
        <v>1250.6</v>
      </c>
      <c r="D56" s="69">
        <v>1322.3</v>
      </c>
      <c r="E56" s="69">
        <v>1322.3</v>
      </c>
      <c r="F56" s="68">
        <f>E56/C56</f>
        <v>1.0573324804094035</v>
      </c>
      <c r="G56" s="68">
        <f>E56/D56</f>
        <v>1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</row>
    <row r="57" spans="1:253" ht="31.5">
      <c r="A57" s="130" t="s">
        <v>159</v>
      </c>
      <c r="B57" s="43" t="s">
        <v>160</v>
      </c>
      <c r="C57" s="69"/>
      <c r="D57" s="69"/>
      <c r="E57" s="40"/>
      <c r="F57" s="68"/>
      <c r="G57" s="68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</row>
    <row r="58" spans="1:253" ht="31.5">
      <c r="A58" s="130" t="s">
        <v>161</v>
      </c>
      <c r="B58" s="130" t="s">
        <v>162</v>
      </c>
      <c r="C58" s="69">
        <v>116.5</v>
      </c>
      <c r="D58" s="69">
        <v>116.5</v>
      </c>
      <c r="E58" s="69">
        <v>116.5</v>
      </c>
      <c r="F58" s="68">
        <f>E58/C58</f>
        <v>1</v>
      </c>
      <c r="G58" s="68">
        <f>E58/D58</f>
        <v>1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</row>
    <row r="59" spans="1:253" ht="47.25">
      <c r="A59" s="130" t="s">
        <v>163</v>
      </c>
      <c r="B59" s="130" t="s">
        <v>164</v>
      </c>
      <c r="C59" s="69">
        <v>8905.2</v>
      </c>
      <c r="D59" s="69">
        <v>8905.2</v>
      </c>
      <c r="E59" s="69">
        <v>8374.8</v>
      </c>
      <c r="F59" s="68">
        <f>E59/C59</f>
        <v>0.9404392938957012</v>
      </c>
      <c r="G59" s="68">
        <f>E59/D59</f>
        <v>0.9404392938957012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</row>
    <row r="60" spans="1:253" ht="63">
      <c r="A60" s="130" t="s">
        <v>165</v>
      </c>
      <c r="B60" s="130" t="s">
        <v>166</v>
      </c>
      <c r="C60" s="69">
        <f>C62+C63+C64+C65+C66+C67+C68+C69+C70+C71+C72+C73+C74+C75+C76+C77+C78</f>
        <v>215625.7</v>
      </c>
      <c r="D60" s="69">
        <f>D62+D63+D64+D65+D66+D67+D68+D69+D70+D71+D72+D73+D74+D75+D76+D77+D78</f>
        <v>227137.70000000007</v>
      </c>
      <c r="E60" s="69">
        <f>E62+E63+E64+E65+E66+E67+E68+E69+E70+E71+E72+E73+E74+E75+E76+E77+E78</f>
        <v>227029.20000000004</v>
      </c>
      <c r="F60" s="68">
        <f>E60/C60</f>
        <v>1.0528856254147814</v>
      </c>
      <c r="G60" s="68">
        <f>E60/D60</f>
        <v>0.9995223161984997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</row>
    <row r="61" spans="1:253" ht="15.75">
      <c r="A61" s="130"/>
      <c r="B61" s="130" t="s">
        <v>167</v>
      </c>
      <c r="C61" s="69"/>
      <c r="D61" s="69"/>
      <c r="E61" s="69"/>
      <c r="F61" s="68"/>
      <c r="G61" s="68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</row>
    <row r="62" spans="1:253" ht="63">
      <c r="A62" s="130"/>
      <c r="B62" s="138" t="s">
        <v>168</v>
      </c>
      <c r="C62" s="69">
        <v>29593.1</v>
      </c>
      <c r="D62" s="69">
        <v>29593.1</v>
      </c>
      <c r="E62" s="69">
        <v>29593.1</v>
      </c>
      <c r="F62" s="68">
        <f>E62/C62</f>
        <v>1</v>
      </c>
      <c r="G62" s="68">
        <f>E62/D62</f>
        <v>1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</row>
    <row r="63" spans="1:253" ht="31.5">
      <c r="A63" s="130"/>
      <c r="B63" s="138" t="s">
        <v>169</v>
      </c>
      <c r="C63" s="69">
        <v>178321.6</v>
      </c>
      <c r="D63" s="69">
        <v>187947.6</v>
      </c>
      <c r="E63" s="69">
        <v>187947.6</v>
      </c>
      <c r="F63" s="68">
        <f>E63/C63</f>
        <v>1.053981121748571</v>
      </c>
      <c r="G63" s="68">
        <f>E63/D63</f>
        <v>1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</row>
    <row r="64" spans="1:253" ht="31.5">
      <c r="A64" s="139"/>
      <c r="B64" s="138" t="s">
        <v>170</v>
      </c>
      <c r="C64" s="69">
        <v>320.4</v>
      </c>
      <c r="D64" s="69">
        <v>253.7</v>
      </c>
      <c r="E64" s="69">
        <v>253.7</v>
      </c>
      <c r="F64" s="68">
        <f>E64/C64</f>
        <v>0.7918227215980025</v>
      </c>
      <c r="G64" s="68">
        <f>E64/D64</f>
        <v>1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</row>
    <row r="65" spans="1:253" ht="47.25">
      <c r="A65" s="139"/>
      <c r="B65" s="138" t="s">
        <v>171</v>
      </c>
      <c r="C65" s="69">
        <v>1047.4</v>
      </c>
      <c r="D65" s="69">
        <v>74.6</v>
      </c>
      <c r="E65" s="69">
        <v>74.6</v>
      </c>
      <c r="F65" s="68">
        <f>E65/C65</f>
        <v>0.07122398319648653</v>
      </c>
      <c r="G65" s="68">
        <f>E65/D65</f>
        <v>1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</row>
    <row r="66" spans="1:253" ht="63">
      <c r="A66" s="139"/>
      <c r="B66" s="138" t="s">
        <v>172</v>
      </c>
      <c r="C66" s="69"/>
      <c r="D66" s="69"/>
      <c r="E66" s="69"/>
      <c r="F66" s="68"/>
      <c r="G66" s="68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</row>
    <row r="67" spans="1:253" ht="63">
      <c r="A67" s="130"/>
      <c r="B67" s="138" t="s">
        <v>173</v>
      </c>
      <c r="C67" s="131"/>
      <c r="D67" s="131"/>
      <c r="E67" s="69"/>
      <c r="F67" s="68"/>
      <c r="G67" s="68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</row>
    <row r="68" spans="1:253" ht="63">
      <c r="A68" s="130"/>
      <c r="B68" s="140" t="s">
        <v>174</v>
      </c>
      <c r="C68" s="141"/>
      <c r="D68" s="141"/>
      <c r="E68" s="69"/>
      <c r="F68" s="68"/>
      <c r="G68" s="68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</row>
    <row r="69" spans="1:253" ht="31.5">
      <c r="A69" s="130"/>
      <c r="B69" s="136" t="s">
        <v>175</v>
      </c>
      <c r="C69" s="142">
        <v>345.4</v>
      </c>
      <c r="D69" s="142">
        <v>499.6</v>
      </c>
      <c r="E69" s="69">
        <v>499.6</v>
      </c>
      <c r="F69" s="68">
        <f>E69/C69</f>
        <v>1.4464389114070644</v>
      </c>
      <c r="G69" s="68">
        <f>E69/D69</f>
        <v>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</row>
    <row r="70" spans="1:253" ht="47.25">
      <c r="A70" s="130"/>
      <c r="B70" s="140" t="s">
        <v>176</v>
      </c>
      <c r="C70" s="142">
        <v>580.1</v>
      </c>
      <c r="D70" s="142">
        <v>612.9</v>
      </c>
      <c r="E70" s="69">
        <v>612.9</v>
      </c>
      <c r="F70" s="68">
        <f>E70/C70</f>
        <v>1.0565419755214618</v>
      </c>
      <c r="G70" s="68">
        <f>E70/D70</f>
        <v>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</row>
    <row r="71" spans="1:253" ht="31.5">
      <c r="A71" s="130"/>
      <c r="B71" s="140" t="s">
        <v>177</v>
      </c>
      <c r="C71" s="142">
        <v>2175.8</v>
      </c>
      <c r="D71" s="142">
        <v>4557.7</v>
      </c>
      <c r="E71" s="69">
        <v>4557.7</v>
      </c>
      <c r="F71" s="68" t="s">
        <v>14</v>
      </c>
      <c r="G71" s="68">
        <f>E71/D71</f>
        <v>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</row>
    <row r="72" spans="1:253" ht="63">
      <c r="A72" s="130"/>
      <c r="B72" s="140" t="s">
        <v>178</v>
      </c>
      <c r="C72" s="141">
        <v>514.7</v>
      </c>
      <c r="D72" s="141">
        <v>563.2</v>
      </c>
      <c r="E72" s="69">
        <v>563.2</v>
      </c>
      <c r="F72" s="68">
        <f>E72/C72</f>
        <v>1.094229648338838</v>
      </c>
      <c r="G72" s="68">
        <f>E72/D72</f>
        <v>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</row>
    <row r="73" spans="1:253" ht="31.5">
      <c r="A73" s="130"/>
      <c r="B73" s="136" t="s">
        <v>179</v>
      </c>
      <c r="C73" s="133">
        <v>1501.4</v>
      </c>
      <c r="D73" s="133">
        <v>1702.6</v>
      </c>
      <c r="E73" s="69">
        <v>1702.6</v>
      </c>
      <c r="F73" s="68">
        <f>E73/C73</f>
        <v>1.1340082589583054</v>
      </c>
      <c r="G73" s="68">
        <f>E73/D73</f>
        <v>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</row>
    <row r="74" spans="1:253" ht="31.5">
      <c r="A74" s="130"/>
      <c r="B74" s="140" t="s">
        <v>180</v>
      </c>
      <c r="C74" s="141">
        <v>99.7</v>
      </c>
      <c r="D74" s="141">
        <v>169.5</v>
      </c>
      <c r="E74" s="69">
        <v>166.8</v>
      </c>
      <c r="F74" s="68">
        <f>E74/C74</f>
        <v>1.6730190571715147</v>
      </c>
      <c r="G74" s="68">
        <f>E74/D74</f>
        <v>0.984070796460177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</row>
    <row r="75" spans="1:253" ht="47.25">
      <c r="A75" s="130"/>
      <c r="B75" s="140" t="s">
        <v>181</v>
      </c>
      <c r="C75" s="141">
        <v>104.9</v>
      </c>
      <c r="D75" s="141">
        <v>104.9</v>
      </c>
      <c r="E75" s="69">
        <v>74.4</v>
      </c>
      <c r="F75" s="68">
        <f>E75/C75</f>
        <v>0.7092469018112488</v>
      </c>
      <c r="G75" s="68">
        <f>E75/D75</f>
        <v>0.7092469018112488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</row>
    <row r="76" spans="1:253" ht="31.5">
      <c r="A76" s="130"/>
      <c r="B76" s="140" t="s">
        <v>182</v>
      </c>
      <c r="C76" s="141">
        <v>343.1</v>
      </c>
      <c r="D76" s="141">
        <v>343.1</v>
      </c>
      <c r="E76" s="69">
        <v>267.8</v>
      </c>
      <c r="F76" s="68">
        <f>E76/C76</f>
        <v>0.7805304575925386</v>
      </c>
      <c r="G76" s="68">
        <f>E76/D76</f>
        <v>0.7805304575925386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</row>
    <row r="77" spans="1:253" ht="31.5">
      <c r="A77" s="130"/>
      <c r="B77" s="140" t="s">
        <v>183</v>
      </c>
      <c r="C77" s="141"/>
      <c r="D77" s="141"/>
      <c r="E77" s="69"/>
      <c r="F77" s="68"/>
      <c r="G77" s="68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</row>
    <row r="78" spans="1:253" ht="47.25">
      <c r="A78" s="130"/>
      <c r="B78" s="136" t="s">
        <v>184</v>
      </c>
      <c r="C78" s="69">
        <v>678.1</v>
      </c>
      <c r="D78" s="69">
        <v>715.2</v>
      </c>
      <c r="E78" s="69">
        <v>715.2</v>
      </c>
      <c r="F78" s="68">
        <f>E78/C78</f>
        <v>1.054711694440348</v>
      </c>
      <c r="G78" s="68">
        <f>E78/D78</f>
        <v>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</row>
    <row r="79" spans="1:253" ht="31.5">
      <c r="A79" s="130" t="s">
        <v>185</v>
      </c>
      <c r="B79" s="43" t="s">
        <v>186</v>
      </c>
      <c r="C79" s="69">
        <v>1629.9</v>
      </c>
      <c r="D79" s="69">
        <v>2099.8</v>
      </c>
      <c r="E79" s="69">
        <v>2099.8</v>
      </c>
      <c r="F79" s="68">
        <f>E79/C79</f>
        <v>1.2882998956991227</v>
      </c>
      <c r="G79" s="68">
        <f>E79/D79</f>
        <v>1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</row>
    <row r="80" spans="1:253" ht="31.5">
      <c r="A80" s="130" t="s">
        <v>187</v>
      </c>
      <c r="B80" s="130" t="s">
        <v>188</v>
      </c>
      <c r="C80" s="69">
        <v>174.9</v>
      </c>
      <c r="D80" s="69">
        <v>1398.2</v>
      </c>
      <c r="E80" s="69">
        <v>1398.2</v>
      </c>
      <c r="F80" s="68" t="s">
        <v>14</v>
      </c>
      <c r="G80" s="68">
        <f>E80/D80</f>
        <v>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</row>
    <row r="81" spans="1:253" ht="31.5">
      <c r="A81" s="130" t="s">
        <v>187</v>
      </c>
      <c r="B81" s="130" t="s">
        <v>189</v>
      </c>
      <c r="C81" s="69">
        <v>678.9</v>
      </c>
      <c r="D81" s="69">
        <v>113.8</v>
      </c>
      <c r="E81" s="69">
        <v>113.8</v>
      </c>
      <c r="F81" s="68">
        <f>E81/C81</f>
        <v>0.16762409780527324</v>
      </c>
      <c r="G81" s="68">
        <f>E81/D81</f>
        <v>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</row>
    <row r="82" spans="1:253" ht="63">
      <c r="A82" s="130" t="s">
        <v>187</v>
      </c>
      <c r="B82" s="43" t="s">
        <v>190</v>
      </c>
      <c r="C82" s="69">
        <v>204.4</v>
      </c>
      <c r="D82" s="69"/>
      <c r="E82" s="69"/>
      <c r="F82" s="68">
        <f>E82/C82</f>
        <v>0</v>
      </c>
      <c r="G82" s="68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</row>
    <row r="83" spans="1:253" ht="15.75">
      <c r="A83" s="130" t="s">
        <v>191</v>
      </c>
      <c r="B83" s="43" t="s">
        <v>192</v>
      </c>
      <c r="C83" s="69">
        <v>4143.6</v>
      </c>
      <c r="D83" s="69">
        <v>4532.1</v>
      </c>
      <c r="E83" s="69">
        <v>4532.1</v>
      </c>
      <c r="F83" s="68">
        <f>E83/C83</f>
        <v>1.0937590501013612</v>
      </c>
      <c r="G83" s="68">
        <f>E83/D83</f>
        <v>1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</row>
    <row r="84" spans="1:253" ht="31.5">
      <c r="A84" s="130" t="s">
        <v>193</v>
      </c>
      <c r="B84" s="130" t="s">
        <v>194</v>
      </c>
      <c r="C84" s="69">
        <v>3951.8</v>
      </c>
      <c r="D84" s="69">
        <v>5718.9</v>
      </c>
      <c r="E84" s="69">
        <v>5705.8</v>
      </c>
      <c r="F84" s="68">
        <f>E84/C84</f>
        <v>1.443848372893365</v>
      </c>
      <c r="G84" s="68">
        <f>E84/D84</f>
        <v>0.9977093497001173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</row>
    <row r="85" spans="1:253" ht="31.5">
      <c r="A85" s="130" t="s">
        <v>195</v>
      </c>
      <c r="B85" s="130" t="s">
        <v>196</v>
      </c>
      <c r="C85" s="69">
        <v>2079.7</v>
      </c>
      <c r="D85" s="69"/>
      <c r="E85" s="69"/>
      <c r="F85" s="68">
        <f>E85/C85</f>
        <v>0</v>
      </c>
      <c r="G85" s="68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</row>
    <row r="86" spans="1:253" ht="47.25">
      <c r="A86" s="130" t="s">
        <v>187</v>
      </c>
      <c r="B86" s="130" t="s">
        <v>197</v>
      </c>
      <c r="C86" s="69">
        <v>1255.9</v>
      </c>
      <c r="D86" s="69">
        <v>293.3</v>
      </c>
      <c r="E86" s="69">
        <v>293.3</v>
      </c>
      <c r="F86" s="68">
        <f>E86/C86</f>
        <v>0.23353770204634125</v>
      </c>
      <c r="G86" s="68">
        <f>E86/D86</f>
        <v>1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</row>
    <row r="87" spans="1:253" ht="15.75">
      <c r="A87" s="47" t="s">
        <v>101</v>
      </c>
      <c r="B87" s="47" t="s">
        <v>56</v>
      </c>
      <c r="C87" s="48">
        <f>C88+C89+C90+C91+C92+C93+C95+C99+C94+C96+C97+C98</f>
        <v>964.9</v>
      </c>
      <c r="D87" s="48">
        <f>D88+D89+D90+D91+D92+D93+D95+D99+D94+D96+D97+D98</f>
        <v>34988.2</v>
      </c>
      <c r="E87" s="48">
        <f>E88+E89+E90+E91+E92+E93+E95+E99+E94+E96+E97+E98</f>
        <v>34980.8</v>
      </c>
      <c r="F87" s="42" t="s">
        <v>14</v>
      </c>
      <c r="G87" s="42">
        <f>E87/D87</f>
        <v>0.9997885001228988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</row>
    <row r="88" spans="1:253" ht="31.5">
      <c r="A88" s="130" t="s">
        <v>198</v>
      </c>
      <c r="B88" s="130" t="s">
        <v>199</v>
      </c>
      <c r="C88" s="69"/>
      <c r="D88" s="69">
        <v>1458.6</v>
      </c>
      <c r="E88" s="69">
        <v>1458.6</v>
      </c>
      <c r="F88" s="68"/>
      <c r="G88" s="68">
        <f>E88/D88</f>
        <v>1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</row>
    <row r="89" spans="1:253" ht="15.75">
      <c r="A89" s="130" t="s">
        <v>198</v>
      </c>
      <c r="B89" s="130" t="s">
        <v>200</v>
      </c>
      <c r="C89" s="69"/>
      <c r="D89" s="69">
        <v>1031.3</v>
      </c>
      <c r="E89" s="69">
        <v>1031.3</v>
      </c>
      <c r="F89" s="68"/>
      <c r="G89" s="68">
        <f>E89/D89</f>
        <v>1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</row>
    <row r="90" spans="1:253" ht="47.25">
      <c r="A90" s="130" t="s">
        <v>201</v>
      </c>
      <c r="B90" s="130" t="s">
        <v>202</v>
      </c>
      <c r="C90" s="69"/>
      <c r="D90" s="69">
        <v>2981</v>
      </c>
      <c r="E90" s="69">
        <v>2981</v>
      </c>
      <c r="F90" s="68"/>
      <c r="G90" s="68">
        <f>E90/D90</f>
        <v>1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</row>
    <row r="91" spans="1:253" ht="31.5">
      <c r="A91" s="130" t="s">
        <v>201</v>
      </c>
      <c r="B91" s="143" t="s">
        <v>203</v>
      </c>
      <c r="C91" s="69">
        <v>414.2</v>
      </c>
      <c r="D91" s="69">
        <v>414.2</v>
      </c>
      <c r="E91" s="69">
        <v>410.4</v>
      </c>
      <c r="F91" s="68">
        <f>E91/C91</f>
        <v>0.9908256880733944</v>
      </c>
      <c r="G91" s="68">
        <f>E91/D91</f>
        <v>0.9908256880733944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</row>
    <row r="92" spans="1:253" ht="47.25">
      <c r="A92" s="130" t="s">
        <v>198</v>
      </c>
      <c r="B92" s="143" t="s">
        <v>204</v>
      </c>
      <c r="C92" s="69"/>
      <c r="D92" s="69">
        <v>1200</v>
      </c>
      <c r="E92" s="69">
        <v>1200</v>
      </c>
      <c r="F92" s="68"/>
      <c r="G92" s="68">
        <f>E92/D92</f>
        <v>1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</row>
    <row r="93" spans="1:253" ht="47.25">
      <c r="A93" s="130" t="s">
        <v>201</v>
      </c>
      <c r="B93" s="143" t="s">
        <v>205</v>
      </c>
      <c r="C93" s="69"/>
      <c r="D93" s="69">
        <v>1083.6</v>
      </c>
      <c r="E93" s="69">
        <v>1080</v>
      </c>
      <c r="F93" s="68"/>
      <c r="G93" s="68">
        <f>E93/D93</f>
        <v>0.9966777408637875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</row>
    <row r="94" spans="1:253" ht="15.75">
      <c r="A94" s="130" t="s">
        <v>201</v>
      </c>
      <c r="B94" s="143" t="s">
        <v>206</v>
      </c>
      <c r="C94" s="69"/>
      <c r="D94" s="69">
        <v>8075.5</v>
      </c>
      <c r="E94" s="69">
        <v>8075.5</v>
      </c>
      <c r="F94" s="68"/>
      <c r="G94" s="68">
        <f>E94/D94</f>
        <v>1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</row>
    <row r="95" spans="1:253" ht="31.5">
      <c r="A95" s="130" t="s">
        <v>201</v>
      </c>
      <c r="B95" s="143" t="s">
        <v>207</v>
      </c>
      <c r="C95" s="69">
        <v>10.7</v>
      </c>
      <c r="D95" s="69">
        <v>0</v>
      </c>
      <c r="E95" s="69"/>
      <c r="F95" s="68">
        <f>E95/C95</f>
        <v>0</v>
      </c>
      <c r="G95" s="6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</row>
    <row r="96" spans="1:253" ht="31.5">
      <c r="A96" s="130" t="s">
        <v>201</v>
      </c>
      <c r="B96" s="143" t="s">
        <v>208</v>
      </c>
      <c r="C96" s="69"/>
      <c r="D96" s="69">
        <v>1080.6</v>
      </c>
      <c r="E96" s="69">
        <v>1080.6</v>
      </c>
      <c r="F96" s="68"/>
      <c r="G96" s="68">
        <f>E96/D96</f>
        <v>1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</row>
    <row r="97" spans="1:253" ht="31.5">
      <c r="A97" s="130" t="s">
        <v>201</v>
      </c>
      <c r="B97" s="143" t="s">
        <v>209</v>
      </c>
      <c r="C97" s="69"/>
      <c r="D97" s="69">
        <v>16572</v>
      </c>
      <c r="E97" s="69">
        <v>16572</v>
      </c>
      <c r="F97" s="68"/>
      <c r="G97" s="68">
        <f>E97/D97</f>
        <v>1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</row>
    <row r="98" spans="1:253" ht="47.25">
      <c r="A98" s="130" t="s">
        <v>210</v>
      </c>
      <c r="B98" s="143" t="s">
        <v>211</v>
      </c>
      <c r="C98" s="69"/>
      <c r="D98" s="69">
        <v>419.8</v>
      </c>
      <c r="E98" s="69">
        <v>419.8</v>
      </c>
      <c r="F98" s="68"/>
      <c r="G98" s="68">
        <f>E98/D98</f>
        <v>1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</row>
    <row r="99" spans="1:253" ht="31.5">
      <c r="A99" s="130" t="s">
        <v>212</v>
      </c>
      <c r="B99" s="143" t="s">
        <v>213</v>
      </c>
      <c r="C99" s="134">
        <v>540</v>
      </c>
      <c r="D99" s="134">
        <v>671.6</v>
      </c>
      <c r="E99" s="134">
        <v>671.6</v>
      </c>
      <c r="F99" s="68">
        <f>E99/C99</f>
        <v>1.2437037037037038</v>
      </c>
      <c r="G99" s="68">
        <f>E99/D99</f>
        <v>1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</row>
    <row r="100" spans="1:253" ht="31.5">
      <c r="A100" s="47" t="s">
        <v>117</v>
      </c>
      <c r="B100" s="49" t="s">
        <v>59</v>
      </c>
      <c r="C100" s="77"/>
      <c r="D100" s="77">
        <v>103.7</v>
      </c>
      <c r="E100" s="78">
        <v>106.4</v>
      </c>
      <c r="F100" s="68"/>
      <c r="G100" s="42">
        <f>E100/D100</f>
        <v>1.026036644165863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</row>
    <row r="101" spans="1:253" ht="31.5">
      <c r="A101" s="47" t="s">
        <v>102</v>
      </c>
      <c r="B101" s="49" t="s">
        <v>59</v>
      </c>
      <c r="C101" s="48"/>
      <c r="D101" s="48">
        <v>-566.2</v>
      </c>
      <c r="E101" s="48">
        <v>-566.2</v>
      </c>
      <c r="F101" s="68"/>
      <c r="G101" s="42">
        <f>E101/D101</f>
        <v>1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</row>
    <row r="102" spans="1:253" ht="15.75">
      <c r="A102" s="98" t="s">
        <v>35</v>
      </c>
      <c r="B102" s="98"/>
      <c r="C102" s="96">
        <f>C26+C27</f>
        <v>683903.8</v>
      </c>
      <c r="D102" s="96">
        <f>D26+D27</f>
        <v>735574.3999999999</v>
      </c>
      <c r="E102" s="96">
        <f>E26+E27</f>
        <v>741862.9000000001</v>
      </c>
      <c r="F102" s="41">
        <f>E102/C102</f>
        <v>1.0847474454740567</v>
      </c>
      <c r="G102" s="41">
        <f>E102/D102</f>
        <v>1.008549101219401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</row>
  </sheetData>
  <sheetProtection/>
  <mergeCells count="8">
    <mergeCell ref="A42:A43"/>
    <mergeCell ref="A102:B102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59"/>
  <sheetViews>
    <sheetView zoomScalePageLayoutView="0" workbookViewId="0" topLeftCell="A124">
      <selection activeCell="C107" sqref="C107"/>
    </sheetView>
  </sheetViews>
  <sheetFormatPr defaultColWidth="9.00390625" defaultRowHeight="12.75" outlineLevelCol="1"/>
  <cols>
    <col min="1" max="1" width="25.125" style="54" customWidth="1"/>
    <col min="2" max="2" width="31.00390625" style="54" customWidth="1"/>
    <col min="3" max="4" width="14.875" style="54" customWidth="1"/>
    <col min="5" max="5" width="13.00390625" style="8" customWidth="1"/>
    <col min="6" max="6" width="13.625" style="54" hidden="1" customWidth="1" outlineLevel="1"/>
    <col min="7" max="7" width="14.375" style="54" hidden="1" customWidth="1" outlineLevel="1"/>
    <col min="8" max="8" width="13.125" style="54" hidden="1" customWidth="1" collapsed="1"/>
    <col min="9" max="9" width="13.125" style="54" hidden="1" customWidth="1"/>
    <col min="10" max="11" width="13.125" style="54" customWidth="1"/>
    <col min="12" max="12" width="10.625" style="54" bestFit="1" customWidth="1"/>
    <col min="13" max="16384" width="9.125" style="54" customWidth="1"/>
  </cols>
  <sheetData>
    <row r="1" spans="1:7" ht="18">
      <c r="A1" s="126" t="s">
        <v>37</v>
      </c>
      <c r="B1" s="126"/>
      <c r="C1" s="126"/>
      <c r="D1" s="126"/>
      <c r="E1" s="126"/>
      <c r="F1" s="126"/>
      <c r="G1" s="33"/>
    </row>
    <row r="2" spans="1:7" ht="18.75" customHeight="1">
      <c r="A2" s="120" t="s">
        <v>118</v>
      </c>
      <c r="B2" s="120"/>
      <c r="C2" s="120"/>
      <c r="D2" s="120"/>
      <c r="E2" s="120"/>
      <c r="F2" s="120"/>
      <c r="G2" s="34"/>
    </row>
    <row r="3" spans="1:11" ht="13.5" customHeight="1">
      <c r="A3" s="124" t="s">
        <v>2</v>
      </c>
      <c r="B3" s="124" t="s">
        <v>3</v>
      </c>
      <c r="C3" s="127" t="s">
        <v>113</v>
      </c>
      <c r="D3" s="118" t="s">
        <v>114</v>
      </c>
      <c r="E3" s="121" t="s">
        <v>119</v>
      </c>
      <c r="F3" s="70" t="s">
        <v>72</v>
      </c>
      <c r="G3" s="55" t="s">
        <v>38</v>
      </c>
      <c r="H3" s="55" t="s">
        <v>38</v>
      </c>
      <c r="I3" s="55" t="s">
        <v>38</v>
      </c>
      <c r="J3" s="118" t="s">
        <v>104</v>
      </c>
      <c r="K3" s="118" t="s">
        <v>62</v>
      </c>
    </row>
    <row r="4" spans="1:11" ht="51" customHeight="1">
      <c r="A4" s="125"/>
      <c r="B4" s="125"/>
      <c r="C4" s="128"/>
      <c r="D4" s="123"/>
      <c r="E4" s="122"/>
      <c r="F4" s="80" t="s">
        <v>73</v>
      </c>
      <c r="G4" s="57" t="s">
        <v>65</v>
      </c>
      <c r="H4" s="58" t="s">
        <v>39</v>
      </c>
      <c r="I4" s="58" t="s">
        <v>40</v>
      </c>
      <c r="J4" s="119"/>
      <c r="K4" s="119"/>
    </row>
    <row r="5" spans="1:11" ht="12.75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18379.8</v>
      </c>
      <c r="E5" s="4">
        <f>E6+E7+E8+E9+E10+E11+E12+E13+E14</f>
        <v>20254.8</v>
      </c>
      <c r="F5" s="4">
        <f>F6+F7+F8+F9+F10+F11+F12+F13+F14</f>
        <v>0</v>
      </c>
      <c r="G5" s="5">
        <f>E5/C5</f>
        <v>1.1645374575978842</v>
      </c>
      <c r="H5" s="16" t="e">
        <f>E5/#REF!</f>
        <v>#REF!</v>
      </c>
      <c r="I5" s="16" t="e">
        <f>E5/#REF!</f>
        <v>#REF!</v>
      </c>
      <c r="J5" s="16">
        <f>E5/C5</f>
        <v>1.1645374575978842</v>
      </c>
      <c r="K5" s="15">
        <f>E5/D5</f>
        <v>1.102014167727614</v>
      </c>
    </row>
    <row r="6" spans="1:11" ht="12.75">
      <c r="A6" s="59" t="s">
        <v>41</v>
      </c>
      <c r="B6" s="56"/>
      <c r="C6" s="64">
        <v>587.7</v>
      </c>
      <c r="D6" s="64">
        <v>587.7</v>
      </c>
      <c r="E6" s="89">
        <v>738.1</v>
      </c>
      <c r="F6" s="61"/>
      <c r="G6" s="92"/>
      <c r="H6" s="93"/>
      <c r="I6" s="93"/>
      <c r="J6" s="63">
        <v>0</v>
      </c>
      <c r="K6" s="63">
        <v>0</v>
      </c>
    </row>
    <row r="7" spans="1:11" ht="12.75">
      <c r="A7" s="59" t="s">
        <v>42</v>
      </c>
      <c r="B7" s="56"/>
      <c r="C7" s="64">
        <v>160.9</v>
      </c>
      <c r="D7" s="64">
        <v>195.9</v>
      </c>
      <c r="E7" s="89">
        <v>219.6</v>
      </c>
      <c r="F7" s="61"/>
      <c r="G7" s="92"/>
      <c r="H7" s="93"/>
      <c r="I7" s="93"/>
      <c r="J7" s="63">
        <v>0</v>
      </c>
      <c r="K7" s="63">
        <v>0</v>
      </c>
    </row>
    <row r="8" spans="1:11" ht="12.75">
      <c r="A8" s="59" t="s">
        <v>43</v>
      </c>
      <c r="B8" s="56"/>
      <c r="C8" s="64">
        <v>513.4</v>
      </c>
      <c r="D8" s="64">
        <v>513.4</v>
      </c>
      <c r="E8" s="89">
        <v>601.6</v>
      </c>
      <c r="F8" s="64"/>
      <c r="G8" s="92"/>
      <c r="H8" s="93"/>
      <c r="I8" s="93"/>
      <c r="J8" s="63">
        <f>E8/C8</f>
        <v>1.1717958706661473</v>
      </c>
      <c r="K8" s="63">
        <f>E8/D8</f>
        <v>1.1717958706661473</v>
      </c>
    </row>
    <row r="9" spans="1:11" ht="12.75">
      <c r="A9" s="59" t="s">
        <v>44</v>
      </c>
      <c r="B9" s="56"/>
      <c r="C9" s="64">
        <v>446.6</v>
      </c>
      <c r="D9" s="64">
        <v>469.6</v>
      </c>
      <c r="E9" s="89">
        <v>485.5</v>
      </c>
      <c r="F9" s="61"/>
      <c r="G9" s="92"/>
      <c r="H9" s="93"/>
      <c r="I9" s="93"/>
      <c r="J9" s="63">
        <f>E9/C9</f>
        <v>1.087102552619794</v>
      </c>
      <c r="K9" s="63">
        <f>E9/D9</f>
        <v>1.0338586030664394</v>
      </c>
    </row>
    <row r="10" spans="1:11" ht="12.75">
      <c r="A10" s="59" t="s">
        <v>45</v>
      </c>
      <c r="B10" s="56"/>
      <c r="C10" s="64">
        <v>32</v>
      </c>
      <c r="D10" s="64">
        <v>32</v>
      </c>
      <c r="E10" s="89">
        <v>53.5</v>
      </c>
      <c r="F10" s="61"/>
      <c r="G10" s="92"/>
      <c r="H10" s="93"/>
      <c r="I10" s="93"/>
      <c r="J10" s="63">
        <f>E10/C10</f>
        <v>1.671875</v>
      </c>
      <c r="K10" s="63">
        <f>E10/D10</f>
        <v>1.671875</v>
      </c>
    </row>
    <row r="11" spans="1:11" ht="12.75">
      <c r="A11" s="59" t="s">
        <v>46</v>
      </c>
      <c r="B11" s="56"/>
      <c r="C11" s="64">
        <v>1628.2</v>
      </c>
      <c r="D11" s="64">
        <v>1813.1</v>
      </c>
      <c r="E11" s="89">
        <v>1801.3</v>
      </c>
      <c r="F11" s="61"/>
      <c r="G11" s="92"/>
      <c r="H11" s="93"/>
      <c r="I11" s="93"/>
      <c r="J11" s="63">
        <f>E11/C11</f>
        <v>1.106313720673136</v>
      </c>
      <c r="K11" s="63">
        <f>E11/D11</f>
        <v>0.993491809607854</v>
      </c>
    </row>
    <row r="12" spans="1:11" ht="12.75">
      <c r="A12" s="59" t="s">
        <v>47</v>
      </c>
      <c r="B12" s="56"/>
      <c r="C12" s="64">
        <v>135.4</v>
      </c>
      <c r="D12" s="64">
        <v>135.4</v>
      </c>
      <c r="E12" s="89">
        <v>335.5</v>
      </c>
      <c r="F12" s="61"/>
      <c r="G12" s="92"/>
      <c r="H12" s="93"/>
      <c r="I12" s="93"/>
      <c r="J12" s="63" t="s">
        <v>14</v>
      </c>
      <c r="K12" s="63" t="s">
        <v>14</v>
      </c>
    </row>
    <row r="13" spans="1:11" ht="12.75">
      <c r="A13" s="59" t="s">
        <v>48</v>
      </c>
      <c r="B13" s="56"/>
      <c r="C13" s="64">
        <v>183.4</v>
      </c>
      <c r="D13" s="64">
        <v>183.4</v>
      </c>
      <c r="E13" s="89">
        <v>198.3</v>
      </c>
      <c r="F13" s="61"/>
      <c r="G13" s="92"/>
      <c r="H13" s="93"/>
      <c r="I13" s="93"/>
      <c r="J13" s="63">
        <f>E13/C13</f>
        <v>1.0812431842966195</v>
      </c>
      <c r="K13" s="63">
        <f>E13/D13</f>
        <v>1.0812431842966195</v>
      </c>
    </row>
    <row r="14" spans="1:11" ht="12.75">
      <c r="A14" s="59" t="s">
        <v>49</v>
      </c>
      <c r="B14" s="56"/>
      <c r="C14" s="64">
        <v>13705.4</v>
      </c>
      <c r="D14" s="64">
        <v>14449.3</v>
      </c>
      <c r="E14" s="89">
        <v>15821.4</v>
      </c>
      <c r="F14" s="61"/>
      <c r="G14" s="92"/>
      <c r="H14" s="93"/>
      <c r="I14" s="93"/>
      <c r="J14" s="63">
        <f>E14/C14</f>
        <v>1.1543916996220467</v>
      </c>
      <c r="K14" s="63">
        <f>E14/D14</f>
        <v>1.094959617420913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14381</v>
      </c>
      <c r="E15" s="4">
        <f>E16+E17+E18+E19+E20+E21+E22+E23+E24</f>
        <v>15413.8</v>
      </c>
      <c r="F15" s="12">
        <f>F16+F17+F18+F19+F20+F21+F22+F23+F24</f>
        <v>0</v>
      </c>
      <c r="G15" s="94">
        <f>E15/C15</f>
        <v>1.2943201665994895</v>
      </c>
      <c r="H15" s="94"/>
      <c r="I15" s="94"/>
      <c r="J15" s="15">
        <f>E15/C15</f>
        <v>1.2943201665994895</v>
      </c>
      <c r="K15" s="15">
        <f>E15/D15</f>
        <v>1.0718169807384743</v>
      </c>
      <c r="L15" s="90"/>
    </row>
    <row r="16" spans="1:11" ht="12.75">
      <c r="A16" s="59" t="s">
        <v>41</v>
      </c>
      <c r="B16" s="65"/>
      <c r="C16" s="66">
        <v>1263.1</v>
      </c>
      <c r="D16" s="66">
        <v>1493.1</v>
      </c>
      <c r="E16" s="85">
        <v>1634.9</v>
      </c>
      <c r="F16" s="61"/>
      <c r="G16" s="92"/>
      <c r="H16" s="95"/>
      <c r="I16" s="92"/>
      <c r="J16" s="63">
        <f>E16/C16</f>
        <v>1.2943551579447392</v>
      </c>
      <c r="K16" s="63">
        <f>E16/D16</f>
        <v>1.0949701962360192</v>
      </c>
    </row>
    <row r="17" spans="1:11" ht="12.75">
      <c r="A17" s="59" t="s">
        <v>42</v>
      </c>
      <c r="B17" s="65"/>
      <c r="C17" s="66">
        <v>712</v>
      </c>
      <c r="D17" s="66">
        <v>902</v>
      </c>
      <c r="E17" s="85">
        <v>921.6</v>
      </c>
      <c r="F17" s="61"/>
      <c r="G17" s="92"/>
      <c r="H17" s="95"/>
      <c r="I17" s="92"/>
      <c r="J17" s="63">
        <f>E17/C17</f>
        <v>1.2943820224719103</v>
      </c>
      <c r="K17" s="63">
        <f>E17/D17</f>
        <v>1.021729490022173</v>
      </c>
    </row>
    <row r="18" spans="1:11" ht="12.75">
      <c r="A18" s="59" t="s">
        <v>43</v>
      </c>
      <c r="B18" s="65"/>
      <c r="C18" s="66">
        <v>1096.6</v>
      </c>
      <c r="D18" s="66">
        <v>1339.6</v>
      </c>
      <c r="E18" s="85">
        <v>1419.3</v>
      </c>
      <c r="F18" s="61"/>
      <c r="G18" s="92"/>
      <c r="H18" s="95"/>
      <c r="I18" s="92"/>
      <c r="J18" s="63">
        <f>E18/C18</f>
        <v>1.2942732080977568</v>
      </c>
      <c r="K18" s="63">
        <f>E18/D18</f>
        <v>1.059495371752762</v>
      </c>
    </row>
    <row r="19" spans="1:11" ht="12.75">
      <c r="A19" s="59" t="s">
        <v>44</v>
      </c>
      <c r="B19" s="65"/>
      <c r="C19" s="66">
        <v>1272.6</v>
      </c>
      <c r="D19" s="66">
        <v>1555.2</v>
      </c>
      <c r="E19" s="85">
        <v>1647.2</v>
      </c>
      <c r="F19" s="61"/>
      <c r="G19" s="92"/>
      <c r="H19" s="95"/>
      <c r="I19" s="92"/>
      <c r="J19" s="63">
        <f>E19/C19</f>
        <v>1.2943580072292944</v>
      </c>
      <c r="K19" s="63">
        <f>E19/D19</f>
        <v>1.0591563786008231</v>
      </c>
    </row>
    <row r="20" spans="1:11" ht="12.75">
      <c r="A20" s="59" t="s">
        <v>45</v>
      </c>
      <c r="B20" s="65"/>
      <c r="C20" s="66">
        <v>902.4</v>
      </c>
      <c r="D20" s="66">
        <v>1032.4</v>
      </c>
      <c r="E20" s="85">
        <v>1167.9</v>
      </c>
      <c r="F20" s="61"/>
      <c r="G20" s="92"/>
      <c r="H20" s="95"/>
      <c r="I20" s="92"/>
      <c r="J20" s="63">
        <f>E20/C20</f>
        <v>1.294215425531915</v>
      </c>
      <c r="K20" s="63">
        <f>E20/D20</f>
        <v>1.131247578457962</v>
      </c>
    </row>
    <row r="21" spans="1:11" ht="12.75">
      <c r="A21" s="59" t="s">
        <v>46</v>
      </c>
      <c r="B21" s="65"/>
      <c r="C21" s="66">
        <v>1380.2</v>
      </c>
      <c r="D21" s="66">
        <v>1649.8</v>
      </c>
      <c r="E21" s="85">
        <v>1786.4</v>
      </c>
      <c r="F21" s="61"/>
      <c r="G21" s="92"/>
      <c r="H21" s="95"/>
      <c r="I21" s="92"/>
      <c r="J21" s="63">
        <f>E21/C21</f>
        <v>1.2943051731633097</v>
      </c>
      <c r="K21" s="63">
        <f>E21/D21</f>
        <v>1.0827979148987756</v>
      </c>
    </row>
    <row r="22" spans="1:11" ht="12.75">
      <c r="A22" s="59" t="s">
        <v>47</v>
      </c>
      <c r="B22" s="65"/>
      <c r="C22" s="66">
        <v>1180.3</v>
      </c>
      <c r="D22" s="66">
        <v>1302.3</v>
      </c>
      <c r="E22" s="85">
        <v>1527.7</v>
      </c>
      <c r="F22" s="61"/>
      <c r="G22" s="92"/>
      <c r="H22" s="95"/>
      <c r="I22" s="92"/>
      <c r="J22" s="63">
        <f>E22/C22</f>
        <v>1.2943319495043635</v>
      </c>
      <c r="K22" s="63">
        <f>E22/D22</f>
        <v>1.1730783997542809</v>
      </c>
    </row>
    <row r="23" spans="1:11" ht="12.75">
      <c r="A23" s="59" t="s">
        <v>48</v>
      </c>
      <c r="B23" s="65"/>
      <c r="C23" s="66">
        <v>1575.3</v>
      </c>
      <c r="D23" s="66">
        <v>1870.3</v>
      </c>
      <c r="E23" s="85">
        <v>2039</v>
      </c>
      <c r="F23" s="61"/>
      <c r="G23" s="92"/>
      <c r="H23" s="94"/>
      <c r="I23" s="92"/>
      <c r="J23" s="63">
        <f>E23/C23</f>
        <v>1.2943566304830827</v>
      </c>
      <c r="K23" s="63">
        <f>E23/D23</f>
        <v>1.0901994332460034</v>
      </c>
    </row>
    <row r="24" spans="1:11" ht="12.75">
      <c r="A24" s="59" t="s">
        <v>49</v>
      </c>
      <c r="B24" s="65"/>
      <c r="C24" s="66">
        <v>2526.3</v>
      </c>
      <c r="D24" s="66">
        <v>3236.3</v>
      </c>
      <c r="E24" s="85">
        <v>3269.8</v>
      </c>
      <c r="F24" s="61"/>
      <c r="G24" s="92"/>
      <c r="H24" s="95"/>
      <c r="I24" s="92"/>
      <c r="J24" s="63">
        <f>E24/C24</f>
        <v>1.2943039227328503</v>
      </c>
      <c r="K24" s="63">
        <f>E24/D24</f>
        <v>1.0103513271328368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34.6</v>
      </c>
      <c r="F25" s="4">
        <f>F26+F27+F28+F29+F30+F31+F32+F33+F34</f>
        <v>0</v>
      </c>
      <c r="G25" s="30">
        <f>E25/C25</f>
        <v>2.0352941176470587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59" t="s">
        <v>41</v>
      </c>
      <c r="B26" s="56"/>
      <c r="C26" s="60">
        <v>1.5</v>
      </c>
      <c r="D26" s="60">
        <v>1.5</v>
      </c>
      <c r="E26" s="85">
        <v>5.5</v>
      </c>
      <c r="F26" s="61"/>
      <c r="G26" s="62"/>
      <c r="H26" s="16"/>
      <c r="I26" s="16"/>
      <c r="J26" s="63" t="s">
        <v>14</v>
      </c>
      <c r="K26" s="63" t="s">
        <v>14</v>
      </c>
    </row>
    <row r="27" spans="1:11" ht="12.75">
      <c r="A27" s="59" t="s">
        <v>42</v>
      </c>
      <c r="B27" s="56"/>
      <c r="C27" s="56"/>
      <c r="D27" s="56"/>
      <c r="E27" s="85"/>
      <c r="F27" s="61"/>
      <c r="G27" s="62"/>
      <c r="H27" s="16"/>
      <c r="I27" s="16"/>
      <c r="J27" s="63"/>
      <c r="K27" s="63"/>
    </row>
    <row r="28" spans="1:11" ht="12.75">
      <c r="A28" s="59" t="s">
        <v>43</v>
      </c>
      <c r="B28" s="56"/>
      <c r="C28" s="56"/>
      <c r="D28" s="56"/>
      <c r="E28" s="85">
        <v>0.1</v>
      </c>
      <c r="F28" s="61"/>
      <c r="G28" s="62"/>
      <c r="H28" s="16"/>
      <c r="I28" s="16"/>
      <c r="J28" s="63"/>
      <c r="K28" s="63"/>
    </row>
    <row r="29" spans="1:11" ht="12.75">
      <c r="A29" s="59" t="s">
        <v>44</v>
      </c>
      <c r="B29" s="56"/>
      <c r="C29" s="60">
        <v>1</v>
      </c>
      <c r="D29" s="60">
        <v>1</v>
      </c>
      <c r="E29" s="85">
        <v>8.8</v>
      </c>
      <c r="F29" s="61"/>
      <c r="G29" s="62"/>
      <c r="H29" s="63"/>
      <c r="I29" s="63"/>
      <c r="J29" s="63" t="s">
        <v>14</v>
      </c>
      <c r="K29" s="63" t="s">
        <v>14</v>
      </c>
    </row>
    <row r="30" spans="1:11" ht="12.75">
      <c r="A30" s="59" t="s">
        <v>45</v>
      </c>
      <c r="B30" s="56"/>
      <c r="C30" s="56"/>
      <c r="D30" s="56"/>
      <c r="E30" s="85"/>
      <c r="F30" s="61"/>
      <c r="G30" s="62"/>
      <c r="H30" s="63"/>
      <c r="I30" s="63"/>
      <c r="J30" s="63"/>
      <c r="K30" s="63"/>
    </row>
    <row r="31" spans="1:11" ht="12.75">
      <c r="A31" s="59" t="s">
        <v>46</v>
      </c>
      <c r="B31" s="56"/>
      <c r="C31" s="56">
        <v>4.5</v>
      </c>
      <c r="D31" s="56">
        <v>4.5</v>
      </c>
      <c r="E31" s="85">
        <v>-2.6</v>
      </c>
      <c r="F31" s="61"/>
      <c r="G31" s="62"/>
      <c r="H31" s="63"/>
      <c r="I31" s="63"/>
      <c r="J31" s="63">
        <v>0</v>
      </c>
      <c r="K31" s="63">
        <v>0</v>
      </c>
    </row>
    <row r="32" spans="1:11" ht="12.75">
      <c r="A32" s="59" t="s">
        <v>47</v>
      </c>
      <c r="B32" s="56"/>
      <c r="C32" s="56"/>
      <c r="D32" s="56"/>
      <c r="E32" s="85"/>
      <c r="F32" s="61"/>
      <c r="G32" s="62"/>
      <c r="H32" s="63"/>
      <c r="I32" s="63"/>
      <c r="J32" s="63"/>
      <c r="K32" s="63"/>
    </row>
    <row r="33" spans="1:11" ht="12.75">
      <c r="A33" s="59" t="s">
        <v>48</v>
      </c>
      <c r="B33" s="56"/>
      <c r="C33" s="60">
        <v>8</v>
      </c>
      <c r="D33" s="60">
        <v>8</v>
      </c>
      <c r="E33" s="85">
        <v>20.3</v>
      </c>
      <c r="F33" s="61"/>
      <c r="G33" s="62"/>
      <c r="H33" s="63"/>
      <c r="I33" s="63"/>
      <c r="J33" s="63" t="s">
        <v>14</v>
      </c>
      <c r="K33" s="63" t="s">
        <v>14</v>
      </c>
    </row>
    <row r="34" spans="1:11" ht="12.75">
      <c r="A34" s="59" t="s">
        <v>49</v>
      </c>
      <c r="B34" s="56"/>
      <c r="C34" s="60">
        <v>2</v>
      </c>
      <c r="D34" s="60">
        <v>2</v>
      </c>
      <c r="E34" s="85">
        <v>2.5</v>
      </c>
      <c r="F34" s="61"/>
      <c r="G34" s="62"/>
      <c r="H34" s="16"/>
      <c r="I34" s="16"/>
      <c r="J34" s="63">
        <f>E34/C34</f>
        <v>1.25</v>
      </c>
      <c r="K34" s="63">
        <f>E34/D34</f>
        <v>1.25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6807</v>
      </c>
      <c r="E35" s="4">
        <f>E36+E37+E38+E39+E40+E41+E42+E43+E44</f>
        <v>6294.6</v>
      </c>
      <c r="F35" s="4">
        <f>F36+F37+F38+F39+F40+F41+F42+F43+F44</f>
        <v>0</v>
      </c>
      <c r="G35" s="30">
        <f>E35/C35</f>
        <v>1.0929453232163633</v>
      </c>
      <c r="H35" s="16"/>
      <c r="I35" s="16"/>
      <c r="J35" s="15">
        <f>E35/C35</f>
        <v>1.0929453232163633</v>
      </c>
      <c r="K35" s="15">
        <f>E35/D35</f>
        <v>0.9247245482591451</v>
      </c>
    </row>
    <row r="36" spans="1:11" ht="12.75">
      <c r="A36" s="59" t="s">
        <v>41</v>
      </c>
      <c r="B36" s="56"/>
      <c r="C36" s="60">
        <v>422.4</v>
      </c>
      <c r="D36" s="60">
        <v>422.4</v>
      </c>
      <c r="E36" s="6">
        <v>333</v>
      </c>
      <c r="F36" s="64"/>
      <c r="G36" s="62"/>
      <c r="H36" s="63"/>
      <c r="I36" s="63"/>
      <c r="J36" s="63">
        <f>E36/C36</f>
        <v>0.7883522727272728</v>
      </c>
      <c r="K36" s="63">
        <f>E36/D36</f>
        <v>0.7883522727272728</v>
      </c>
    </row>
    <row r="37" spans="1:11" ht="12.75">
      <c r="A37" s="59" t="s">
        <v>42</v>
      </c>
      <c r="B37" s="56"/>
      <c r="C37" s="60">
        <v>105.8</v>
      </c>
      <c r="D37" s="60">
        <v>323.8</v>
      </c>
      <c r="E37" s="6">
        <v>501.4</v>
      </c>
      <c r="F37" s="64"/>
      <c r="G37" s="62"/>
      <c r="H37" s="63"/>
      <c r="I37" s="63"/>
      <c r="J37" s="63" t="s">
        <v>14</v>
      </c>
      <c r="K37" s="63">
        <f>E37/D37</f>
        <v>1.5484867201976527</v>
      </c>
    </row>
    <row r="38" spans="1:11" ht="12.75">
      <c r="A38" s="59" t="s">
        <v>43</v>
      </c>
      <c r="B38" s="56"/>
      <c r="C38" s="60">
        <v>882.2</v>
      </c>
      <c r="D38" s="60">
        <v>1562.2</v>
      </c>
      <c r="E38" s="6">
        <v>1329.6</v>
      </c>
      <c r="F38" s="64"/>
      <c r="G38" s="62"/>
      <c r="H38" s="63"/>
      <c r="I38" s="63"/>
      <c r="J38" s="63">
        <f>E38/C38</f>
        <v>1.5071412378145543</v>
      </c>
      <c r="K38" s="63">
        <f>E38/D38</f>
        <v>0.8511074126232235</v>
      </c>
    </row>
    <row r="39" spans="1:11" ht="12.75">
      <c r="A39" s="59" t="s">
        <v>44</v>
      </c>
      <c r="B39" s="56"/>
      <c r="C39" s="60">
        <v>141.6</v>
      </c>
      <c r="D39" s="60">
        <v>256</v>
      </c>
      <c r="E39" s="6">
        <v>387.4</v>
      </c>
      <c r="F39" s="64"/>
      <c r="G39" s="62"/>
      <c r="H39" s="63"/>
      <c r="I39" s="63"/>
      <c r="J39" s="63" t="s">
        <v>14</v>
      </c>
      <c r="K39" s="63">
        <f>E39/D39</f>
        <v>1.51328125</v>
      </c>
    </row>
    <row r="40" spans="1:11" ht="12.75">
      <c r="A40" s="59" t="s">
        <v>45</v>
      </c>
      <c r="B40" s="56"/>
      <c r="C40" s="60">
        <v>91.7</v>
      </c>
      <c r="D40" s="60">
        <v>91.7</v>
      </c>
      <c r="E40" s="6">
        <v>78.1</v>
      </c>
      <c r="F40" s="64"/>
      <c r="G40" s="62"/>
      <c r="H40" s="63"/>
      <c r="I40" s="63"/>
      <c r="J40" s="63">
        <f>E40/C40</f>
        <v>0.851690294438386</v>
      </c>
      <c r="K40" s="63">
        <f>E40/D40</f>
        <v>0.851690294438386</v>
      </c>
    </row>
    <row r="41" spans="1:11" ht="12.75">
      <c r="A41" s="59" t="s">
        <v>46</v>
      </c>
      <c r="B41" s="56"/>
      <c r="C41" s="60">
        <v>326.3</v>
      </c>
      <c r="D41" s="60">
        <v>361.6</v>
      </c>
      <c r="E41" s="6">
        <v>409.5</v>
      </c>
      <c r="F41" s="64"/>
      <c r="G41" s="62"/>
      <c r="H41" s="63"/>
      <c r="I41" s="63"/>
      <c r="J41" s="63">
        <f>E41/C41</f>
        <v>1.254980079681275</v>
      </c>
      <c r="K41" s="63">
        <f>E41/D41</f>
        <v>1.132466814159292</v>
      </c>
    </row>
    <row r="42" spans="1:11" ht="12.75">
      <c r="A42" s="59" t="s">
        <v>47</v>
      </c>
      <c r="B42" s="56"/>
      <c r="C42" s="60">
        <v>324.7</v>
      </c>
      <c r="D42" s="60">
        <v>324.7</v>
      </c>
      <c r="E42" s="6">
        <v>96.4</v>
      </c>
      <c r="F42" s="64"/>
      <c r="G42" s="62"/>
      <c r="H42" s="63"/>
      <c r="I42" s="63"/>
      <c r="J42" s="63">
        <f>E42/C42</f>
        <v>0.29688943640283344</v>
      </c>
      <c r="K42" s="63">
        <f>E42/D42</f>
        <v>0.29688943640283344</v>
      </c>
    </row>
    <row r="43" spans="1:12" ht="12.75">
      <c r="A43" s="59" t="s">
        <v>48</v>
      </c>
      <c r="B43" s="56"/>
      <c r="C43" s="60">
        <v>416.1</v>
      </c>
      <c r="D43" s="60">
        <v>416.1</v>
      </c>
      <c r="E43" s="6">
        <v>254.4</v>
      </c>
      <c r="F43" s="64"/>
      <c r="G43" s="62"/>
      <c r="H43" s="63"/>
      <c r="I43" s="63"/>
      <c r="J43" s="63">
        <f>E43/C43</f>
        <v>0.6113914924297044</v>
      </c>
      <c r="K43" s="63">
        <f>E43/D43</f>
        <v>0.6113914924297044</v>
      </c>
      <c r="L43" s="81"/>
    </row>
    <row r="44" spans="1:12" ht="12.75">
      <c r="A44" s="59" t="s">
        <v>49</v>
      </c>
      <c r="B44" s="56"/>
      <c r="C44" s="60">
        <v>3048.5</v>
      </c>
      <c r="D44" s="60">
        <v>3048.5</v>
      </c>
      <c r="E44" s="6">
        <v>2904.8</v>
      </c>
      <c r="F44" s="64"/>
      <c r="G44" s="62"/>
      <c r="H44" s="63"/>
      <c r="I44" s="63"/>
      <c r="J44" s="63">
        <f>E44/C44</f>
        <v>0.9528620633098246</v>
      </c>
      <c r="K44" s="63">
        <f>E44/D44</f>
        <v>0.9528620633098246</v>
      </c>
      <c r="L44" s="81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2687.8999999999996</v>
      </c>
      <c r="E45" s="4">
        <f>E46+E47+E48+E49+E50+E51+E52+E53+E54</f>
        <v>2109.3</v>
      </c>
      <c r="F45" s="4">
        <f>F46+F47+F48+F49+F50+F51+F52+F53+F54</f>
        <v>0</v>
      </c>
      <c r="G45" s="5">
        <f>E45/C45</f>
        <v>0.8542096950552789</v>
      </c>
      <c r="H45" s="16" t="e">
        <f>E45/#REF!</f>
        <v>#REF!</v>
      </c>
      <c r="I45" s="16" t="e">
        <f>E45/#REF!</f>
        <v>#REF!</v>
      </c>
      <c r="J45" s="15">
        <f>E45/C45</f>
        <v>0.8542096950552789</v>
      </c>
      <c r="K45" s="15">
        <f>E45/D45</f>
        <v>0.7847390155883777</v>
      </c>
      <c r="L45" s="81"/>
    </row>
    <row r="46" spans="1:12" ht="12.75">
      <c r="A46" s="59" t="s">
        <v>41</v>
      </c>
      <c r="B46" s="56"/>
      <c r="C46" s="6">
        <v>166.4</v>
      </c>
      <c r="D46" s="6">
        <v>166.4</v>
      </c>
      <c r="E46" s="6">
        <v>161.6</v>
      </c>
      <c r="F46" s="64"/>
      <c r="G46" s="62"/>
      <c r="H46" s="63"/>
      <c r="I46" s="63"/>
      <c r="J46" s="63">
        <f>E46/C46</f>
        <v>0.971153846153846</v>
      </c>
      <c r="K46" s="63">
        <f>E46/D46</f>
        <v>0.971153846153846</v>
      </c>
      <c r="L46" s="81"/>
    </row>
    <row r="47" spans="1:12" ht="12.75">
      <c r="A47" s="59" t="s">
        <v>42</v>
      </c>
      <c r="B47" s="56"/>
      <c r="C47" s="6">
        <v>31.5</v>
      </c>
      <c r="D47" s="6">
        <v>122.5</v>
      </c>
      <c r="E47" s="6">
        <v>122.8</v>
      </c>
      <c r="F47" s="64"/>
      <c r="G47" s="62"/>
      <c r="H47" s="63"/>
      <c r="I47" s="63"/>
      <c r="J47" s="63" t="s">
        <v>14</v>
      </c>
      <c r="K47" s="63">
        <f>E47/D47</f>
        <v>1.0024489795918368</v>
      </c>
      <c r="L47" s="81"/>
    </row>
    <row r="48" spans="1:12" ht="12.75">
      <c r="A48" s="59" t="s">
        <v>43</v>
      </c>
      <c r="B48" s="56"/>
      <c r="C48" s="6">
        <v>141</v>
      </c>
      <c r="D48" s="6">
        <v>141</v>
      </c>
      <c r="E48" s="6">
        <v>88.1</v>
      </c>
      <c r="F48" s="64"/>
      <c r="G48" s="62"/>
      <c r="H48" s="63"/>
      <c r="I48" s="63"/>
      <c r="J48" s="63">
        <f>E48/C48</f>
        <v>0.624822695035461</v>
      </c>
      <c r="K48" s="63">
        <f>E48/D48</f>
        <v>0.624822695035461</v>
      </c>
      <c r="L48" s="82"/>
    </row>
    <row r="49" spans="1:253" s="9" customFormat="1" ht="12.75">
      <c r="A49" s="59" t="s">
        <v>44</v>
      </c>
      <c r="B49" s="56"/>
      <c r="C49" s="6">
        <v>17.3</v>
      </c>
      <c r="D49" s="6">
        <v>55.9</v>
      </c>
      <c r="E49" s="6">
        <v>64.2</v>
      </c>
      <c r="F49" s="64"/>
      <c r="G49" s="62"/>
      <c r="H49" s="63"/>
      <c r="I49" s="63"/>
      <c r="J49" s="63" t="s">
        <v>14</v>
      </c>
      <c r="K49" s="63">
        <f>E49/D49</f>
        <v>1.148479427549195</v>
      </c>
      <c r="L49" s="81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</row>
    <row r="50" spans="1:12" ht="12.75">
      <c r="A50" s="59" t="s">
        <v>45</v>
      </c>
      <c r="B50" s="56"/>
      <c r="C50" s="6">
        <v>60.5</v>
      </c>
      <c r="D50" s="6">
        <v>60.5</v>
      </c>
      <c r="E50" s="6">
        <v>96</v>
      </c>
      <c r="F50" s="64"/>
      <c r="G50" s="62"/>
      <c r="H50" s="63"/>
      <c r="I50" s="63"/>
      <c r="J50" s="63">
        <f>E50/C50</f>
        <v>1.5867768595041323</v>
      </c>
      <c r="K50" s="63">
        <f>E50/D50</f>
        <v>1.5867768595041323</v>
      </c>
      <c r="L50" s="81"/>
    </row>
    <row r="51" spans="1:253" s="8" customFormat="1" ht="12.75">
      <c r="A51" s="59" t="s">
        <v>46</v>
      </c>
      <c r="B51" s="56"/>
      <c r="C51" s="6">
        <v>47</v>
      </c>
      <c r="D51" s="6">
        <v>47</v>
      </c>
      <c r="E51" s="6">
        <v>67</v>
      </c>
      <c r="F51" s="64"/>
      <c r="G51" s="62"/>
      <c r="H51" s="63"/>
      <c r="I51" s="63"/>
      <c r="J51" s="63">
        <f>E51/C51</f>
        <v>1.425531914893617</v>
      </c>
      <c r="K51" s="63">
        <f>E51/D51</f>
        <v>1.425531914893617</v>
      </c>
      <c r="L51" s="81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</row>
    <row r="52" spans="1:12" ht="12.75">
      <c r="A52" s="59" t="s">
        <v>47</v>
      </c>
      <c r="B52" s="56"/>
      <c r="C52" s="6"/>
      <c r="D52" s="6"/>
      <c r="E52" s="6">
        <v>0.4</v>
      </c>
      <c r="F52" s="64"/>
      <c r="G52" s="62"/>
      <c r="H52" s="63"/>
      <c r="I52" s="63"/>
      <c r="J52" s="63"/>
      <c r="K52" s="63"/>
      <c r="L52" s="82"/>
    </row>
    <row r="53" spans="1:253" ht="12.75">
      <c r="A53" s="59" t="s">
        <v>48</v>
      </c>
      <c r="B53" s="56"/>
      <c r="C53" s="64">
        <v>86.5</v>
      </c>
      <c r="D53" s="64">
        <v>175.5</v>
      </c>
      <c r="E53" s="6">
        <v>499.8</v>
      </c>
      <c r="F53" s="64"/>
      <c r="G53" s="62"/>
      <c r="H53" s="63"/>
      <c r="I53" s="63"/>
      <c r="J53" s="63" t="s">
        <v>14</v>
      </c>
      <c r="K53" s="63" t="s">
        <v>14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.75">
      <c r="A54" s="59" t="s">
        <v>49</v>
      </c>
      <c r="C54" s="6">
        <v>1919.1</v>
      </c>
      <c r="D54" s="6">
        <v>1919.1</v>
      </c>
      <c r="E54" s="6">
        <v>1009.4</v>
      </c>
      <c r="F54" s="64"/>
      <c r="G54" s="62"/>
      <c r="H54" s="63"/>
      <c r="I54" s="63"/>
      <c r="J54" s="63">
        <f>E54/C54</f>
        <v>0.5259757177843781</v>
      </c>
      <c r="K54" s="63">
        <f>E54/D54</f>
        <v>0.5259757177843781</v>
      </c>
    </row>
    <row r="55" spans="1:253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10653.7</v>
      </c>
      <c r="E55" s="4">
        <f>E56+E57+E58+E59+E60+E61+E62+E63+E64</f>
        <v>10196.7</v>
      </c>
      <c r="F55" s="4">
        <f>F56+F57+F58+F59+F60+F61+F62+F63+F64</f>
        <v>0</v>
      </c>
      <c r="G55" s="5">
        <f>E55/C55</f>
        <v>1.0083362999881333</v>
      </c>
      <c r="H55" s="16" t="e">
        <f>E55/#REF!</f>
        <v>#REF!</v>
      </c>
      <c r="I55" s="16" t="e">
        <f>E55/#REF!</f>
        <v>#REF!</v>
      </c>
      <c r="J55" s="15">
        <f>E55/C55</f>
        <v>1.0083362999881333</v>
      </c>
      <c r="K55" s="15">
        <f>E55/D55</f>
        <v>0.9571041046772483</v>
      </c>
      <c r="L55" s="9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2.75">
      <c r="A56" s="59" t="s">
        <v>41</v>
      </c>
      <c r="B56" s="56"/>
      <c r="C56" s="6">
        <v>1397.7</v>
      </c>
      <c r="D56" s="6">
        <v>1397.7</v>
      </c>
      <c r="E56" s="6">
        <v>1482.4</v>
      </c>
      <c r="F56" s="64"/>
      <c r="G56" s="62"/>
      <c r="H56" s="63"/>
      <c r="I56" s="63"/>
      <c r="J56" s="63">
        <f>E56/C56</f>
        <v>1.0605995564141089</v>
      </c>
      <c r="K56" s="63">
        <f>E56/D56</f>
        <v>1.0605995564141089</v>
      </c>
      <c r="L56" s="81"/>
    </row>
    <row r="57" spans="1:12" ht="12.75">
      <c r="A57" s="59" t="s">
        <v>42</v>
      </c>
      <c r="B57" s="56"/>
      <c r="C57" s="6">
        <v>599.1</v>
      </c>
      <c r="D57" s="6">
        <v>599.1</v>
      </c>
      <c r="E57" s="6">
        <v>447.5</v>
      </c>
      <c r="F57" s="64"/>
      <c r="G57" s="62"/>
      <c r="H57" s="63"/>
      <c r="I57" s="63"/>
      <c r="J57" s="63">
        <f>E57/C57</f>
        <v>0.7469537639793022</v>
      </c>
      <c r="K57" s="63">
        <f>E57/D57</f>
        <v>0.7469537639793022</v>
      </c>
      <c r="L57" s="81"/>
    </row>
    <row r="58" spans="1:12" ht="12.75">
      <c r="A58" s="59" t="s">
        <v>43</v>
      </c>
      <c r="B58" s="56"/>
      <c r="C58" s="6">
        <v>880</v>
      </c>
      <c r="D58" s="6">
        <v>1282.2</v>
      </c>
      <c r="E58" s="6">
        <v>1400.3</v>
      </c>
      <c r="F58" s="64"/>
      <c r="G58" s="62"/>
      <c r="H58" s="63"/>
      <c r="I58" s="63"/>
      <c r="J58" s="63">
        <f>E58/C58</f>
        <v>1.59125</v>
      </c>
      <c r="K58" s="63">
        <f>E58/D58</f>
        <v>1.092107315551396</v>
      </c>
      <c r="L58" s="82"/>
    </row>
    <row r="59" spans="1:253" s="9" customFormat="1" ht="12.75">
      <c r="A59" s="59" t="s">
        <v>44</v>
      </c>
      <c r="B59" s="56"/>
      <c r="C59" s="6">
        <v>1376.8</v>
      </c>
      <c r="D59" s="6">
        <v>1465.9</v>
      </c>
      <c r="E59" s="6">
        <v>1416.4</v>
      </c>
      <c r="F59" s="64"/>
      <c r="G59" s="62"/>
      <c r="H59" s="63"/>
      <c r="I59" s="63"/>
      <c r="J59" s="63">
        <f>E59/C59</f>
        <v>1.0287623474724</v>
      </c>
      <c r="K59" s="63">
        <f>E59/D59</f>
        <v>0.966232348727744</v>
      </c>
      <c r="L59" s="81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</row>
    <row r="60" spans="1:12" ht="12.75">
      <c r="A60" s="59" t="s">
        <v>45</v>
      </c>
      <c r="B60" s="56"/>
      <c r="C60" s="6">
        <v>476.3</v>
      </c>
      <c r="D60" s="6">
        <v>526.3</v>
      </c>
      <c r="E60" s="6">
        <v>543.3</v>
      </c>
      <c r="F60" s="64"/>
      <c r="G60" s="62"/>
      <c r="H60" s="63"/>
      <c r="I60" s="63"/>
      <c r="J60" s="63">
        <f>E60/C60</f>
        <v>1.1406676464413184</v>
      </c>
      <c r="K60" s="63">
        <f>E60/D60</f>
        <v>1.032300969029071</v>
      </c>
      <c r="L60" s="81"/>
    </row>
    <row r="61" spans="1:12" ht="12.75">
      <c r="A61" s="59" t="s">
        <v>46</v>
      </c>
      <c r="B61" s="56"/>
      <c r="C61" s="6">
        <v>1190</v>
      </c>
      <c r="D61" s="6">
        <v>1190</v>
      </c>
      <c r="E61" s="6">
        <v>1132.7</v>
      </c>
      <c r="F61" s="64"/>
      <c r="G61" s="62"/>
      <c r="H61" s="63"/>
      <c r="I61" s="63"/>
      <c r="J61" s="63">
        <f>E61/C61</f>
        <v>0.9518487394957984</v>
      </c>
      <c r="K61" s="63">
        <f>E61/D61</f>
        <v>0.9518487394957984</v>
      </c>
      <c r="L61" s="81"/>
    </row>
    <row r="62" spans="1:12" ht="12.75">
      <c r="A62" s="59" t="s">
        <v>47</v>
      </c>
      <c r="B62" s="56"/>
      <c r="C62" s="6">
        <v>489</v>
      </c>
      <c r="D62" s="6">
        <v>489</v>
      </c>
      <c r="E62" s="6">
        <v>474.8</v>
      </c>
      <c r="F62" s="64"/>
      <c r="G62" s="62"/>
      <c r="H62" s="63"/>
      <c r="I62" s="63"/>
      <c r="J62" s="63">
        <f>E62/C62</f>
        <v>0.970961145194274</v>
      </c>
      <c r="K62" s="63">
        <f>E62/D62</f>
        <v>0.970961145194274</v>
      </c>
      <c r="L62" s="82"/>
    </row>
    <row r="63" spans="1:253" ht="12.75">
      <c r="A63" s="59" t="s">
        <v>48</v>
      </c>
      <c r="B63" s="56"/>
      <c r="C63" s="64">
        <v>832.7</v>
      </c>
      <c r="D63" s="64">
        <v>832.7</v>
      </c>
      <c r="E63" s="6">
        <v>802.4</v>
      </c>
      <c r="F63" s="64"/>
      <c r="G63" s="62"/>
      <c r="H63" s="63"/>
      <c r="I63" s="63"/>
      <c r="J63" s="63">
        <f>E63/C63</f>
        <v>0.9636123453824906</v>
      </c>
      <c r="K63" s="63">
        <f>E63/D63</f>
        <v>0.9636123453824906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s="9" customFormat="1" ht="12.75">
      <c r="A64" s="59" t="s">
        <v>49</v>
      </c>
      <c r="B64" s="56"/>
      <c r="C64" s="6">
        <v>2870.8</v>
      </c>
      <c r="D64" s="6">
        <v>2870.8</v>
      </c>
      <c r="E64" s="6">
        <v>2496.9</v>
      </c>
      <c r="F64" s="64"/>
      <c r="G64" s="62"/>
      <c r="H64" s="63"/>
      <c r="I64" s="63"/>
      <c r="J64" s="63">
        <f>E64/C64</f>
        <v>0.8697575588686081</v>
      </c>
      <c r="K64" s="63">
        <f>E64/D64</f>
        <v>0.8697575588686081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</row>
    <row r="65" spans="1:253" s="9" customFormat="1" ht="12.75">
      <c r="A65" s="114" t="s">
        <v>15</v>
      </c>
      <c r="B65" s="115"/>
      <c r="C65" s="13">
        <f>C5+C15+C25+C35+C45+C55</f>
        <v>47659.8</v>
      </c>
      <c r="D65" s="13">
        <f>D5+D15+D25+D35+D45+D55</f>
        <v>52926.40000000001</v>
      </c>
      <c r="E65" s="13">
        <f>E5+E15+E25+E35+E45+E55</f>
        <v>54303.8</v>
      </c>
      <c r="F65" s="13">
        <f>F5+F15+F25+F35+F45+F55</f>
        <v>0</v>
      </c>
      <c r="G65" s="14">
        <f>E65/C65</f>
        <v>1.139404697459914</v>
      </c>
      <c r="H65" s="14" t="e">
        <f>E65/#REF!</f>
        <v>#REF!</v>
      </c>
      <c r="I65" s="14" t="e">
        <f>E65/#REF!</f>
        <v>#REF!</v>
      </c>
      <c r="J65" s="15">
        <f>E65/C65</f>
        <v>1.139404697459914</v>
      </c>
      <c r="K65" s="15">
        <f>E65/D65</f>
        <v>1.0260248193718067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</row>
    <row r="66" spans="1:11" ht="12.75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2454.9</v>
      </c>
      <c r="F66" s="4">
        <f>F67</f>
        <v>0</v>
      </c>
      <c r="G66" s="5">
        <f>E66/C66</f>
        <v>0.9622530573847602</v>
      </c>
      <c r="H66" s="5" t="e">
        <f>E66/#REF!</f>
        <v>#REF!</v>
      </c>
      <c r="I66" s="5" t="e">
        <f>E66/#REF!</f>
        <v>#REF!</v>
      </c>
      <c r="J66" s="15">
        <f>E66/C66</f>
        <v>0.9622530573847602</v>
      </c>
      <c r="K66" s="15">
        <f>E66/D66</f>
        <v>0.9622530573847602</v>
      </c>
    </row>
    <row r="67" spans="1:11" ht="12.75">
      <c r="A67" s="59" t="s">
        <v>49</v>
      </c>
      <c r="B67" s="56"/>
      <c r="C67" s="6">
        <v>2551.2</v>
      </c>
      <c r="D67" s="6">
        <v>2551.2</v>
      </c>
      <c r="E67" s="6">
        <v>2454.9</v>
      </c>
      <c r="F67" s="61"/>
      <c r="G67" s="62"/>
      <c r="H67" s="62"/>
      <c r="I67" s="62"/>
      <c r="J67" s="63">
        <f>E67/C67</f>
        <v>0.9622530573847602</v>
      </c>
      <c r="K67" s="63">
        <f>E67/D67</f>
        <v>0.9622530573847602</v>
      </c>
    </row>
    <row r="68" spans="1:253" ht="12" customHeight="1">
      <c r="A68" s="10" t="s">
        <v>93</v>
      </c>
      <c r="B68" s="75" t="s">
        <v>77</v>
      </c>
      <c r="C68" s="4">
        <f>C69+C71</f>
        <v>0</v>
      </c>
      <c r="D68" s="4">
        <f>D69+D71</f>
        <v>169</v>
      </c>
      <c r="E68" s="4">
        <f>E69+E71+E70</f>
        <v>1583.6</v>
      </c>
      <c r="F68" s="76"/>
      <c r="G68" s="30"/>
      <c r="H68" s="30"/>
      <c r="I68" s="30"/>
      <c r="J68" s="15"/>
      <c r="K68" s="15" t="s">
        <v>14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26.25" customHeight="1">
      <c r="A69" s="59" t="s">
        <v>43</v>
      </c>
      <c r="B69" s="75"/>
      <c r="C69" s="4"/>
      <c r="D69" s="4">
        <v>169</v>
      </c>
      <c r="E69" s="64">
        <v>1579.6</v>
      </c>
      <c r="F69" s="76"/>
      <c r="G69" s="30"/>
      <c r="H69" s="30"/>
      <c r="I69" s="30"/>
      <c r="J69" s="63"/>
      <c r="K69" s="63" t="s">
        <v>14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2" customHeight="1">
      <c r="A70" s="59" t="s">
        <v>44</v>
      </c>
      <c r="B70" s="75"/>
      <c r="C70" s="4"/>
      <c r="D70" s="4"/>
      <c r="E70" s="64">
        <v>4</v>
      </c>
      <c r="F70" s="76"/>
      <c r="G70" s="30"/>
      <c r="H70" s="30"/>
      <c r="I70" s="30"/>
      <c r="J70" s="63"/>
      <c r="K70" s="63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11" ht="12" customHeight="1">
      <c r="A71" s="59" t="s">
        <v>49</v>
      </c>
      <c r="B71" s="65"/>
      <c r="C71" s="6"/>
      <c r="D71" s="6"/>
      <c r="E71" s="6"/>
      <c r="F71" s="61"/>
      <c r="G71" s="62"/>
      <c r="H71" s="62"/>
      <c r="I71" s="62"/>
      <c r="J71" s="63"/>
      <c r="K71" s="63"/>
    </row>
    <row r="72" spans="1:11" ht="12" customHeight="1">
      <c r="A72" s="7" t="s">
        <v>75</v>
      </c>
      <c r="B72" s="27" t="s">
        <v>50</v>
      </c>
      <c r="C72" s="4">
        <f>C73</f>
        <v>250</v>
      </c>
      <c r="D72" s="4">
        <f>D73</f>
        <v>250</v>
      </c>
      <c r="E72" s="4">
        <f>E73</f>
        <v>1155.4</v>
      </c>
      <c r="F72" s="4">
        <f>F73</f>
        <v>0</v>
      </c>
      <c r="G72" s="5">
        <f>E72/C72</f>
        <v>4.6216</v>
      </c>
      <c r="H72" s="16" t="s">
        <v>14</v>
      </c>
      <c r="I72" s="16" t="s">
        <v>14</v>
      </c>
      <c r="J72" s="15" t="s">
        <v>14</v>
      </c>
      <c r="K72" s="15" t="s">
        <v>14</v>
      </c>
    </row>
    <row r="73" spans="1:11" ht="12" customHeight="1">
      <c r="A73" s="59" t="s">
        <v>49</v>
      </c>
      <c r="B73" s="65"/>
      <c r="C73" s="6">
        <v>250</v>
      </c>
      <c r="D73" s="6">
        <v>250</v>
      </c>
      <c r="E73" s="6">
        <v>1155.4</v>
      </c>
      <c r="F73" s="61"/>
      <c r="G73" s="62"/>
      <c r="H73" s="63"/>
      <c r="I73" s="63"/>
      <c r="J73" s="63" t="s">
        <v>14</v>
      </c>
      <c r="K73" s="63" t="s">
        <v>14</v>
      </c>
    </row>
    <row r="74" spans="1:11" ht="12" customHeight="1">
      <c r="A74" s="7" t="s">
        <v>87</v>
      </c>
      <c r="B74" s="27" t="s">
        <v>88</v>
      </c>
      <c r="C74" s="12">
        <f>C75</f>
        <v>230.1</v>
      </c>
      <c r="D74" s="12">
        <f>D75</f>
        <v>552.2</v>
      </c>
      <c r="E74" s="4">
        <f>E75</f>
        <v>651.2</v>
      </c>
      <c r="F74" s="76"/>
      <c r="G74" s="30"/>
      <c r="H74" s="15"/>
      <c r="I74" s="15"/>
      <c r="J74" s="15" t="s">
        <v>14</v>
      </c>
      <c r="K74" s="15">
        <f>E74/D74</f>
        <v>1.1792828685258965</v>
      </c>
    </row>
    <row r="75" spans="1:11" ht="12" customHeight="1">
      <c r="A75" s="59" t="s">
        <v>49</v>
      </c>
      <c r="B75" s="65"/>
      <c r="C75" s="6">
        <v>230.1</v>
      </c>
      <c r="D75" s="6">
        <v>552.2</v>
      </c>
      <c r="E75" s="6">
        <v>651.2</v>
      </c>
      <c r="F75" s="61"/>
      <c r="G75" s="62"/>
      <c r="H75" s="63"/>
      <c r="I75" s="63"/>
      <c r="J75" s="63" t="s">
        <v>14</v>
      </c>
      <c r="K75" s="63">
        <f>E75/D75</f>
        <v>1.1792828685258965</v>
      </c>
    </row>
    <row r="76" spans="1:11" ht="12" customHeight="1">
      <c r="A76" s="7" t="s">
        <v>105</v>
      </c>
      <c r="B76" s="75" t="s">
        <v>25</v>
      </c>
      <c r="C76" s="12">
        <f>C77+C78+C79+C80+C81+C82+C83+C84+C85</f>
        <v>0</v>
      </c>
      <c r="D76" s="12">
        <f aca="true" t="shared" si="0" ref="D76:I76">D77+D78+D79+D80+D81+D82+D83+D84+D85</f>
        <v>916.4</v>
      </c>
      <c r="E76" s="12">
        <f t="shared" si="0"/>
        <v>916.4</v>
      </c>
      <c r="F76" s="12">
        <f t="shared" si="0"/>
        <v>0</v>
      </c>
      <c r="G76" s="12">
        <f t="shared" si="0"/>
        <v>0</v>
      </c>
      <c r="H76" s="12">
        <f t="shared" si="0"/>
        <v>0</v>
      </c>
      <c r="I76" s="12">
        <f t="shared" si="0"/>
        <v>0</v>
      </c>
      <c r="J76" s="15"/>
      <c r="K76" s="15">
        <f>E76/D76</f>
        <v>1</v>
      </c>
    </row>
    <row r="77" spans="1:11" ht="12" customHeight="1">
      <c r="A77" s="59" t="s">
        <v>41</v>
      </c>
      <c r="B77" s="75"/>
      <c r="C77" s="6"/>
      <c r="D77" s="6"/>
      <c r="E77" s="64"/>
      <c r="F77" s="76"/>
      <c r="G77" s="30"/>
      <c r="H77" s="15"/>
      <c r="I77" s="15"/>
      <c r="J77" s="63"/>
      <c r="K77" s="63"/>
    </row>
    <row r="78" spans="1:11" ht="12" customHeight="1">
      <c r="A78" s="59" t="s">
        <v>42</v>
      </c>
      <c r="B78" s="75"/>
      <c r="C78" s="6"/>
      <c r="D78" s="64">
        <v>30.4</v>
      </c>
      <c r="E78" s="64">
        <v>30.4</v>
      </c>
      <c r="F78" s="76"/>
      <c r="G78" s="30"/>
      <c r="H78" s="15"/>
      <c r="I78" s="15"/>
      <c r="J78" s="63"/>
      <c r="K78" s="63">
        <f>E78/D78</f>
        <v>1</v>
      </c>
    </row>
    <row r="79" spans="1:11" ht="12" customHeight="1">
      <c r="A79" s="59" t="s">
        <v>43</v>
      </c>
      <c r="B79" s="75"/>
      <c r="C79" s="6"/>
      <c r="D79" s="64">
        <v>114.3</v>
      </c>
      <c r="E79" s="64">
        <v>114.3</v>
      </c>
      <c r="F79" s="76"/>
      <c r="G79" s="30"/>
      <c r="H79" s="15"/>
      <c r="I79" s="15"/>
      <c r="J79" s="63"/>
      <c r="K79" s="63">
        <f>E79/D79</f>
        <v>1</v>
      </c>
    </row>
    <row r="80" spans="1:11" ht="12" customHeight="1">
      <c r="A80" s="59" t="s">
        <v>44</v>
      </c>
      <c r="B80" s="75"/>
      <c r="C80" s="6"/>
      <c r="D80" s="64">
        <v>151.3</v>
      </c>
      <c r="E80" s="64">
        <v>151.3</v>
      </c>
      <c r="F80" s="76"/>
      <c r="G80" s="30"/>
      <c r="H80" s="15"/>
      <c r="I80" s="15"/>
      <c r="J80" s="63"/>
      <c r="K80" s="63">
        <f>E80/D80</f>
        <v>1</v>
      </c>
    </row>
    <row r="81" spans="1:11" ht="12.75">
      <c r="A81" s="59" t="s">
        <v>45</v>
      </c>
      <c r="B81" s="75"/>
      <c r="C81" s="6"/>
      <c r="D81" s="64"/>
      <c r="E81" s="64"/>
      <c r="F81" s="76"/>
      <c r="G81" s="30"/>
      <c r="H81" s="15"/>
      <c r="I81" s="15"/>
      <c r="J81" s="63"/>
      <c r="K81" s="63"/>
    </row>
    <row r="82" spans="1:11" ht="12.75">
      <c r="A82" s="59" t="s">
        <v>46</v>
      </c>
      <c r="B82" s="75"/>
      <c r="C82" s="6"/>
      <c r="D82" s="64"/>
      <c r="E82" s="64"/>
      <c r="F82" s="76"/>
      <c r="G82" s="30"/>
      <c r="H82" s="15"/>
      <c r="I82" s="15"/>
      <c r="J82" s="63"/>
      <c r="K82" s="63"/>
    </row>
    <row r="83" spans="1:11" ht="12.75">
      <c r="A83" s="59" t="s">
        <v>47</v>
      </c>
      <c r="B83" s="75"/>
      <c r="C83" s="6"/>
      <c r="D83" s="64"/>
      <c r="E83" s="64"/>
      <c r="F83" s="76"/>
      <c r="G83" s="30"/>
      <c r="H83" s="15"/>
      <c r="I83" s="15"/>
      <c r="J83" s="63"/>
      <c r="K83" s="63"/>
    </row>
    <row r="84" spans="1:11" ht="12.75">
      <c r="A84" s="59" t="s">
        <v>48</v>
      </c>
      <c r="B84" s="75"/>
      <c r="C84" s="6"/>
      <c r="D84" s="64"/>
      <c r="E84" s="64"/>
      <c r="F84" s="76"/>
      <c r="G84" s="30"/>
      <c r="H84" s="15"/>
      <c r="I84" s="15"/>
      <c r="J84" s="63"/>
      <c r="K84" s="63"/>
    </row>
    <row r="85" spans="1:11" ht="12.75">
      <c r="A85" s="59" t="s">
        <v>49</v>
      </c>
      <c r="B85" s="75"/>
      <c r="C85" s="6"/>
      <c r="D85" s="64">
        <v>620.4</v>
      </c>
      <c r="E85" s="64">
        <v>620.4</v>
      </c>
      <c r="F85" s="76"/>
      <c r="G85" s="30"/>
      <c r="H85" s="15"/>
      <c r="I85" s="15"/>
      <c r="J85" s="63"/>
      <c r="K85" s="63">
        <f>E85/D85</f>
        <v>1</v>
      </c>
    </row>
    <row r="86" spans="1:11" ht="12.75">
      <c r="A86" s="114" t="s">
        <v>26</v>
      </c>
      <c r="B86" s="115"/>
      <c r="C86" s="13">
        <f aca="true" t="shared" si="1" ref="C86:I86">C66+C72+C74+C76</f>
        <v>3031.2999999999997</v>
      </c>
      <c r="D86" s="13">
        <f t="shared" si="1"/>
        <v>4269.799999999999</v>
      </c>
      <c r="E86" s="13">
        <f t="shared" si="1"/>
        <v>5177.9</v>
      </c>
      <c r="F86" s="13">
        <f t="shared" si="1"/>
        <v>0</v>
      </c>
      <c r="G86" s="13">
        <f t="shared" si="1"/>
        <v>5.5838530573847605</v>
      </c>
      <c r="H86" s="13" t="e">
        <f t="shared" si="1"/>
        <v>#REF!</v>
      </c>
      <c r="I86" s="13" t="e">
        <f t="shared" si="1"/>
        <v>#REF!</v>
      </c>
      <c r="J86" s="26">
        <f>E86/C86</f>
        <v>1.7081450202883253</v>
      </c>
      <c r="K86" s="26">
        <f>E86/D86</f>
        <v>1.2126797508080005</v>
      </c>
    </row>
    <row r="87" spans="1:11" ht="16.5">
      <c r="A87" s="116" t="s">
        <v>51</v>
      </c>
      <c r="B87" s="117"/>
      <c r="C87" s="17">
        <f>C88+C89+C90+C91+C92+C93+C94+C95+C96</f>
        <v>50691.1</v>
      </c>
      <c r="D87" s="17">
        <f>D88+D89+D90+D91+D92+D93+D94+D95+D96</f>
        <v>57365.200000000004</v>
      </c>
      <c r="E87" s="17">
        <f>E88+E89+E90+E91+E92+E93+E94+E95+E96</f>
        <v>61065.3</v>
      </c>
      <c r="F87" s="17">
        <f>F88+F89+F90+F91+F92+F93+F94+F95+F96</f>
        <v>0</v>
      </c>
      <c r="G87" s="17">
        <f>G88+G89+G90+G91+G92+G93+G94+G95+G96</f>
        <v>0</v>
      </c>
      <c r="H87" s="17">
        <f>H88+H89+H90+H91+H92+H93+H94+H95+H96</f>
        <v>0</v>
      </c>
      <c r="I87" s="17">
        <f>I88+I89+I90+I91+I92+I93+I94+I95+I96</f>
        <v>0</v>
      </c>
      <c r="J87" s="74">
        <f>E87/C87</f>
        <v>1.2046552550644987</v>
      </c>
      <c r="K87" s="74">
        <f>E87/D87</f>
        <v>1.0645007774748454</v>
      </c>
    </row>
    <row r="88" spans="1:11" ht="12.75">
      <c r="A88" s="59" t="s">
        <v>41</v>
      </c>
      <c r="B88" s="56"/>
      <c r="C88" s="4">
        <f>C6+C16+C26+C36+C46+C56+C77</f>
        <v>3838.8</v>
      </c>
      <c r="D88" s="4">
        <f>D6+D16+D26+D36+D46+D56+D77</f>
        <v>4068.8</v>
      </c>
      <c r="E88" s="4">
        <f>E6+E16+E26+E36+E46+E56+E77</f>
        <v>4355.5</v>
      </c>
      <c r="F88" s="4">
        <f>F6+F16+F26+F36+F46+F56+F77</f>
        <v>0</v>
      </c>
      <c r="G88" s="4">
        <f>G6+G16+G26+G36+G46+G56+G77</f>
        <v>0</v>
      </c>
      <c r="H88" s="4">
        <f>H6+H16+H26+H36+H46+H56+H77</f>
        <v>0</v>
      </c>
      <c r="I88" s="4">
        <f>I6+I16+I26+I36+I46+I56+I77</f>
        <v>0</v>
      </c>
      <c r="J88" s="15">
        <f>E88/C88</f>
        <v>1.1345993539647805</v>
      </c>
      <c r="K88" s="16">
        <f>E88/D88</f>
        <v>1.0704630357845064</v>
      </c>
    </row>
    <row r="89" spans="1:11" ht="12.75">
      <c r="A89" s="59" t="s">
        <v>42</v>
      </c>
      <c r="B89" s="56"/>
      <c r="C89" s="4">
        <f>C7+C17+C27+C37+C47+C57+C78</f>
        <v>1609.3</v>
      </c>
      <c r="D89" s="4">
        <f>D7+D17+D27+D37+D47+D57+D78</f>
        <v>2173.7000000000003</v>
      </c>
      <c r="E89" s="4">
        <f>E7+E17+E27+E37+E47+E57+E78</f>
        <v>2243.2999999999997</v>
      </c>
      <c r="F89" s="4">
        <f>F7+F17+F27+F37+F47+F57+F78</f>
        <v>0</v>
      </c>
      <c r="G89" s="4">
        <f>G7+G17+G27+G37+G47+G57+G78</f>
        <v>0</v>
      </c>
      <c r="H89" s="4">
        <f>H7+H17+H27+H37+H47+H57+H78</f>
        <v>0</v>
      </c>
      <c r="I89" s="4">
        <f>I7+I17+I27+I37+I47+I57+I78</f>
        <v>0</v>
      </c>
      <c r="J89" s="15">
        <f>E89/C89</f>
        <v>1.393960106878767</v>
      </c>
      <c r="K89" s="16">
        <f>E89/D89</f>
        <v>1.0320191378755115</v>
      </c>
    </row>
    <row r="90" spans="1:11" ht="12.75">
      <c r="A90" s="59" t="s">
        <v>43</v>
      </c>
      <c r="B90" s="56"/>
      <c r="C90" s="4">
        <f>C8+C18+C28+C38+C48+C58+C79+C69</f>
        <v>3513.2</v>
      </c>
      <c r="D90" s="4">
        <f>D8+D18+D28+D38+D48+D58+D79+D69</f>
        <v>5121.7</v>
      </c>
      <c r="E90" s="4">
        <f>E8+E18+E28+E38+E48+E58+E79+E69</f>
        <v>6532.9</v>
      </c>
      <c r="F90" s="4">
        <f>F8+F18+F28+F38+F48+F58+F79+F69</f>
        <v>0</v>
      </c>
      <c r="G90" s="4">
        <f>G8+G18+G28+G38+G48+G58+G79+G69</f>
        <v>0</v>
      </c>
      <c r="H90" s="4">
        <f>H8+H18+H28+H38+H48+H58+H79+H69</f>
        <v>0</v>
      </c>
      <c r="I90" s="4">
        <f>I8+I18+I28+I38+I48+I58+I79+I69</f>
        <v>0</v>
      </c>
      <c r="J90" s="15">
        <f>E90/C90</f>
        <v>1.8595297734259364</v>
      </c>
      <c r="K90" s="16">
        <f>E90/D90</f>
        <v>1.2755335142628423</v>
      </c>
    </row>
    <row r="91" spans="1:11" ht="12.75">
      <c r="A91" s="59" t="s">
        <v>44</v>
      </c>
      <c r="B91" s="56"/>
      <c r="C91" s="4">
        <f>C9+C19+C29+C39+C49+C59+C80+C70</f>
        <v>3255.8999999999996</v>
      </c>
      <c r="D91" s="4">
        <f>D9+D19+D29+D39+D49+D59+D80+D70</f>
        <v>3954.9000000000005</v>
      </c>
      <c r="E91" s="4">
        <f>E9+E19+E29+E39+E49+E59+E80+E70</f>
        <v>4164.8</v>
      </c>
      <c r="F91" s="4">
        <f>F9+F19+F29+F39+F49+F59+F80</f>
        <v>0</v>
      </c>
      <c r="G91" s="4">
        <f>G9+G19+G29+G39+G49+G59+G80</f>
        <v>0</v>
      </c>
      <c r="H91" s="4">
        <f>H9+H19+H29+H39+H49+H59+H80</f>
        <v>0</v>
      </c>
      <c r="I91" s="4">
        <f>I9+I19+I29+I39+I49+I59+I80</f>
        <v>0</v>
      </c>
      <c r="J91" s="15">
        <f>E91/C91</f>
        <v>1.2791547651954915</v>
      </c>
      <c r="K91" s="16">
        <f>E91/D91</f>
        <v>1.0530734026144781</v>
      </c>
    </row>
    <row r="92" spans="1:11" ht="12.75" customHeight="1">
      <c r="A92" s="59" t="s">
        <v>45</v>
      </c>
      <c r="B92" s="56"/>
      <c r="C92" s="4">
        <f>C10+C20+C30+C40+C50+C60+C81</f>
        <v>1562.8999999999999</v>
      </c>
      <c r="D92" s="4">
        <f>D10+D20+D30+D40+D50+D60+D81</f>
        <v>1742.9</v>
      </c>
      <c r="E92" s="4">
        <f>E10+E20+E30+E40+E50+E60+E81</f>
        <v>1938.8</v>
      </c>
      <c r="F92" s="4">
        <f>F10+F20+F30+F40+F50+F60+F81</f>
        <v>0</v>
      </c>
      <c r="G92" s="4">
        <f>G10+G20+G30+G40+G50+G60+G81</f>
        <v>0</v>
      </c>
      <c r="H92" s="4">
        <f>H10+H20+H30+H40+H50+H60+H81</f>
        <v>0</v>
      </c>
      <c r="I92" s="4">
        <f>I10+I20+I30+I40+I50+I60+I81</f>
        <v>0</v>
      </c>
      <c r="J92" s="15">
        <f>E92/C92</f>
        <v>1.2405144283063536</v>
      </c>
      <c r="K92" s="16">
        <f>E92/D92</f>
        <v>1.1123988754374892</v>
      </c>
    </row>
    <row r="93" spans="1:11" ht="12.75">
      <c r="A93" s="59" t="s">
        <v>46</v>
      </c>
      <c r="B93" s="56"/>
      <c r="C93" s="4">
        <f>C11+C21+C31+C41+C51+C61+C82</f>
        <v>4576.200000000001</v>
      </c>
      <c r="D93" s="4">
        <f>D11+D21+D31+D41+D51+D61+D82</f>
        <v>5066</v>
      </c>
      <c r="E93" s="4">
        <f>E11+E21+E31+E41+E51+E61+E82</f>
        <v>5194.3</v>
      </c>
      <c r="F93" s="4">
        <f>F11+F21+F31+F41+F51+F61+F82</f>
        <v>0</v>
      </c>
      <c r="G93" s="4">
        <f>G11+G21+G31+G41+G51+G61+G82</f>
        <v>0</v>
      </c>
      <c r="H93" s="4">
        <f>H11+H21+H31+H41+H51+H61+H82</f>
        <v>0</v>
      </c>
      <c r="I93" s="4">
        <f>I11+I21+I31+I41+I51+I61+I82</f>
        <v>0</v>
      </c>
      <c r="J93" s="15">
        <f>E93/C93</f>
        <v>1.135068397360255</v>
      </c>
      <c r="K93" s="16">
        <f>E93/D93</f>
        <v>1.0253257007500987</v>
      </c>
    </row>
    <row r="94" spans="1:11" ht="12.75">
      <c r="A94" s="59" t="s">
        <v>47</v>
      </c>
      <c r="B94" s="56"/>
      <c r="C94" s="4">
        <f>C12+C22+C32+C42+C52+C62+C83</f>
        <v>2129.4</v>
      </c>
      <c r="D94" s="4">
        <f>D12+D22+D32+D42+D52+D62+D83</f>
        <v>2251.4</v>
      </c>
      <c r="E94" s="4">
        <f>E12+E22+E32+E42+E52+E62+E83</f>
        <v>2434.8</v>
      </c>
      <c r="F94" s="4">
        <f>F12+F22+F32+F42+F52+F62+F83</f>
        <v>0</v>
      </c>
      <c r="G94" s="4">
        <f>G12+G22+G32+G42+G52+G62+G83</f>
        <v>0</v>
      </c>
      <c r="H94" s="4">
        <f>H12+H22+H32+H42+H52+H62+H83</f>
        <v>0</v>
      </c>
      <c r="I94" s="4">
        <f>I12+I22+I32+I42+I52+I62+I83</f>
        <v>0</v>
      </c>
      <c r="J94" s="15">
        <f>E94/C94</f>
        <v>1.1434206818822203</v>
      </c>
      <c r="K94" s="16">
        <f>E94/D94</f>
        <v>1.081460424624678</v>
      </c>
    </row>
    <row r="95" spans="1:11" ht="12.75">
      <c r="A95" s="59" t="s">
        <v>48</v>
      </c>
      <c r="B95" s="56"/>
      <c r="C95" s="4">
        <f>C13+C23+C33+C43+C53+C63+C84</f>
        <v>3102</v>
      </c>
      <c r="D95" s="4">
        <f>D13+D23+D33+D43+D53+D63+D84</f>
        <v>3486</v>
      </c>
      <c r="E95" s="4">
        <f>E13+E23+E33+E43+E53+E63+E84</f>
        <v>3814.2000000000007</v>
      </c>
      <c r="F95" s="4">
        <f>F13+F23+F33+F43+F53+F63+F84</f>
        <v>0</v>
      </c>
      <c r="G95" s="4">
        <f>G13+G23+G33+G43+G53+G63+G84</f>
        <v>0</v>
      </c>
      <c r="H95" s="4">
        <f>H13+H23+H33+H43+H53+H63+H84</f>
        <v>0</v>
      </c>
      <c r="I95" s="4">
        <f>I13+I23+I33+I43+I53+I63+I84</f>
        <v>0</v>
      </c>
      <c r="J95" s="15">
        <f>E95/C95</f>
        <v>1.2295938104448745</v>
      </c>
      <c r="K95" s="16">
        <f>E95/D95</f>
        <v>1.094148020654045</v>
      </c>
    </row>
    <row r="96" spans="1:11" ht="12.75">
      <c r="A96" s="59" t="s">
        <v>49</v>
      </c>
      <c r="B96" s="56"/>
      <c r="C96" s="4">
        <f>C14+C24+C34+C44+C54+C64+C67+C73+C75+C85</f>
        <v>27103.399999999998</v>
      </c>
      <c r="D96" s="4">
        <f>D14+D24+D34+D44+D54+D64+D67+D73+D75+D85</f>
        <v>29499.8</v>
      </c>
      <c r="E96" s="4">
        <f>E14+E24+E34+E44+E54+E64+E67+E73+E75+E85</f>
        <v>30386.700000000008</v>
      </c>
      <c r="F96" s="4">
        <f>F14+F24+F34+F44+F54+F64+F67+F73+F75+F85</f>
        <v>0</v>
      </c>
      <c r="G96" s="4">
        <f>G14+G24+G34+G44+G54+G64+G67+G73+G75+G85</f>
        <v>0</v>
      </c>
      <c r="H96" s="4">
        <f>H14+H24+H34+H44+H54+H64+H67+H73+H75+H85</f>
        <v>0</v>
      </c>
      <c r="I96" s="4">
        <f>I14+I24+I34+I44+I54+I64+I67+I73+I75+I85</f>
        <v>0</v>
      </c>
      <c r="J96" s="15">
        <f>E96/C96</f>
        <v>1.121139783200632</v>
      </c>
      <c r="K96" s="16">
        <f>E96/D96</f>
        <v>1.0300646106075297</v>
      </c>
    </row>
    <row r="97" spans="1:11" ht="63">
      <c r="A97" s="19" t="s">
        <v>94</v>
      </c>
      <c r="B97" s="1" t="s">
        <v>52</v>
      </c>
      <c r="C97" s="4">
        <f>C98+C99+C100+C101+C102+C103+C104+C105+C106</f>
        <v>29593.1</v>
      </c>
      <c r="D97" s="4">
        <f>D98+D99+D100+D101+D102+D103+D104+D105+D106</f>
        <v>29593.1</v>
      </c>
      <c r="E97" s="4">
        <f>E98+E99+E100+E101+E102+E103+E104+E105+E106</f>
        <v>29593.1</v>
      </c>
      <c r="F97" s="4">
        <f>F98+F99+F100+F101+F102+F103+F104+F105+F106</f>
        <v>0</v>
      </c>
      <c r="G97" s="5">
        <f>E97/C97</f>
        <v>1</v>
      </c>
      <c r="H97" s="16" t="e">
        <f>E97/#REF!</f>
        <v>#REF!</v>
      </c>
      <c r="I97" s="16" t="e">
        <f>E97/#REF!</f>
        <v>#REF!</v>
      </c>
      <c r="J97" s="15">
        <f>E97/C97</f>
        <v>1</v>
      </c>
      <c r="K97" s="16">
        <f>E97/D97</f>
        <v>1</v>
      </c>
    </row>
    <row r="98" spans="1:11" ht="12.75">
      <c r="A98" s="59" t="s">
        <v>41</v>
      </c>
      <c r="B98" s="56"/>
      <c r="C98" s="6">
        <v>4944</v>
      </c>
      <c r="D98" s="6">
        <v>4944</v>
      </c>
      <c r="E98" s="6">
        <v>4944</v>
      </c>
      <c r="F98" s="6"/>
      <c r="G98" s="62"/>
      <c r="H98" s="63"/>
      <c r="I98" s="63"/>
      <c r="J98" s="63">
        <f>E98/C98</f>
        <v>1</v>
      </c>
      <c r="K98" s="63">
        <f>E98/D98</f>
        <v>1</v>
      </c>
    </row>
    <row r="99" spans="1:11" ht="12.75">
      <c r="A99" s="59" t="s">
        <v>42</v>
      </c>
      <c r="B99" s="56"/>
      <c r="C99" s="6">
        <v>2987.1</v>
      </c>
      <c r="D99" s="6">
        <v>2987.1</v>
      </c>
      <c r="E99" s="6">
        <v>2987.1</v>
      </c>
      <c r="F99" s="6"/>
      <c r="G99" s="62"/>
      <c r="H99" s="63"/>
      <c r="I99" s="63"/>
      <c r="J99" s="63">
        <f>E99/C99</f>
        <v>1</v>
      </c>
      <c r="K99" s="63">
        <f>E99/D99</f>
        <v>1</v>
      </c>
    </row>
    <row r="100" spans="1:11" ht="12.75">
      <c r="A100" s="59" t="s">
        <v>43</v>
      </c>
      <c r="B100" s="56"/>
      <c r="C100" s="6">
        <v>3682.7</v>
      </c>
      <c r="D100" s="6">
        <v>3682.7</v>
      </c>
      <c r="E100" s="6">
        <v>3682.7</v>
      </c>
      <c r="F100" s="6"/>
      <c r="G100" s="62"/>
      <c r="H100" s="63"/>
      <c r="I100" s="63"/>
      <c r="J100" s="63">
        <f>E100/C100</f>
        <v>1</v>
      </c>
      <c r="K100" s="63">
        <f>E100/D100</f>
        <v>1</v>
      </c>
    </row>
    <row r="101" spans="1:11" ht="13.5" customHeight="1">
      <c r="A101" s="59" t="s">
        <v>44</v>
      </c>
      <c r="B101" s="56"/>
      <c r="C101" s="6">
        <v>2508.2</v>
      </c>
      <c r="D101" s="6">
        <v>2508.2</v>
      </c>
      <c r="E101" s="6">
        <v>2508.2</v>
      </c>
      <c r="F101" s="6"/>
      <c r="G101" s="62"/>
      <c r="H101" s="63"/>
      <c r="I101" s="63"/>
      <c r="J101" s="63">
        <f>E101/C101</f>
        <v>1</v>
      </c>
      <c r="K101" s="63">
        <f>E101/D101</f>
        <v>1</v>
      </c>
    </row>
    <row r="102" spans="1:11" ht="14.25" customHeight="1">
      <c r="A102" s="59" t="s">
        <v>45</v>
      </c>
      <c r="B102" s="56"/>
      <c r="C102" s="6">
        <v>3827</v>
      </c>
      <c r="D102" s="6">
        <v>3827</v>
      </c>
      <c r="E102" s="6">
        <v>3827</v>
      </c>
      <c r="F102" s="6"/>
      <c r="G102" s="62"/>
      <c r="H102" s="63"/>
      <c r="I102" s="63"/>
      <c r="J102" s="63">
        <f>E102/C102</f>
        <v>1</v>
      </c>
      <c r="K102" s="63">
        <f>E102/D102</f>
        <v>1</v>
      </c>
    </row>
    <row r="103" spans="1:11" ht="12.75">
      <c r="A103" s="59" t="s">
        <v>46</v>
      </c>
      <c r="B103" s="56"/>
      <c r="C103" s="6">
        <v>3243.3</v>
      </c>
      <c r="D103" s="6">
        <v>3243.3</v>
      </c>
      <c r="E103" s="6">
        <v>3243.3</v>
      </c>
      <c r="F103" s="6"/>
      <c r="G103" s="62"/>
      <c r="H103" s="63"/>
      <c r="I103" s="63"/>
      <c r="J103" s="63">
        <f>E103/C103</f>
        <v>1</v>
      </c>
      <c r="K103" s="63">
        <f>E103/D103</f>
        <v>1</v>
      </c>
    </row>
    <row r="104" spans="1:11" ht="12.75">
      <c r="A104" s="59" t="s">
        <v>47</v>
      </c>
      <c r="B104" s="56"/>
      <c r="C104" s="6">
        <v>3629.6</v>
      </c>
      <c r="D104" s="6">
        <v>3629.6</v>
      </c>
      <c r="E104" s="6">
        <v>3629.6</v>
      </c>
      <c r="F104" s="6"/>
      <c r="G104" s="62"/>
      <c r="H104" s="63"/>
      <c r="I104" s="63"/>
      <c r="J104" s="63">
        <f>E104/C104</f>
        <v>1</v>
      </c>
      <c r="K104" s="63">
        <f>E104/D104</f>
        <v>1</v>
      </c>
    </row>
    <row r="105" spans="1:11" ht="12.75">
      <c r="A105" s="59" t="s">
        <v>48</v>
      </c>
      <c r="B105" s="56"/>
      <c r="C105" s="6">
        <v>4771.2</v>
      </c>
      <c r="D105" s="6">
        <v>4771.2</v>
      </c>
      <c r="E105" s="6">
        <v>4771.2</v>
      </c>
      <c r="F105" s="6"/>
      <c r="G105" s="62"/>
      <c r="H105" s="63"/>
      <c r="I105" s="63"/>
      <c r="J105" s="63">
        <f>E105/C105</f>
        <v>1</v>
      </c>
      <c r="K105" s="63">
        <f>E105/D105</f>
        <v>1</v>
      </c>
    </row>
    <row r="106" spans="1:11" ht="12.75">
      <c r="A106" s="71" t="s">
        <v>49</v>
      </c>
      <c r="B106" s="56"/>
      <c r="C106" s="6"/>
      <c r="D106" s="6"/>
      <c r="E106" s="6"/>
      <c r="F106" s="61"/>
      <c r="G106" s="62"/>
      <c r="H106" s="63"/>
      <c r="I106" s="63"/>
      <c r="J106" s="63"/>
      <c r="K106" s="63"/>
    </row>
    <row r="107" spans="1:253" s="9" customFormat="1" ht="110.25">
      <c r="A107" s="19" t="s">
        <v>95</v>
      </c>
      <c r="B107" s="1" t="s">
        <v>53</v>
      </c>
      <c r="C107" s="4">
        <f>C108+C109+C110+C111+C112+C113+C114+C115+C116</f>
        <v>1250.6000000000001</v>
      </c>
      <c r="D107" s="4">
        <f>D108+D109+D110+D111+D112+D113+D114+D115+D116</f>
        <v>1322.3000000000002</v>
      </c>
      <c r="E107" s="4">
        <f>E108+E109+E110+E111+E112+E113+E114+E115+E116</f>
        <v>1322.3000000000002</v>
      </c>
      <c r="F107" s="4">
        <f>F108+F109+F110+F111+F112+F113+F114+F115+F116</f>
        <v>0</v>
      </c>
      <c r="G107" s="5">
        <f>E107/C107</f>
        <v>1.0573324804094035</v>
      </c>
      <c r="H107" s="5" t="e">
        <f>E107/#REF!</f>
        <v>#REF!</v>
      </c>
      <c r="I107" s="5" t="e">
        <f>E107/#REF!</f>
        <v>#REF!</v>
      </c>
      <c r="J107" s="15">
        <f>E107/C107</f>
        <v>1.0573324804094035</v>
      </c>
      <c r="K107" s="16">
        <f>E107/D107</f>
        <v>1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</row>
    <row r="108" spans="1:253" s="9" customFormat="1" ht="12.75" customHeight="1">
      <c r="A108" s="59" t="s">
        <v>41</v>
      </c>
      <c r="B108" s="56"/>
      <c r="C108" s="6">
        <v>96.2</v>
      </c>
      <c r="D108" s="6">
        <v>101.7</v>
      </c>
      <c r="E108" s="6">
        <v>101.7</v>
      </c>
      <c r="F108" s="61"/>
      <c r="G108" s="62"/>
      <c r="H108" s="62"/>
      <c r="I108" s="62"/>
      <c r="J108" s="63">
        <f>E108/C108</f>
        <v>1.0571725571725572</v>
      </c>
      <c r="K108" s="63">
        <f>E108/D108</f>
        <v>1</v>
      </c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</row>
    <row r="109" spans="1:253" s="9" customFormat="1" ht="12.75">
      <c r="A109" s="59" t="s">
        <v>42</v>
      </c>
      <c r="B109" s="56"/>
      <c r="C109" s="6">
        <v>96.2</v>
      </c>
      <c r="D109" s="6">
        <v>101.7</v>
      </c>
      <c r="E109" s="6">
        <v>101.7</v>
      </c>
      <c r="F109" s="61"/>
      <c r="G109" s="62"/>
      <c r="H109" s="62"/>
      <c r="I109" s="62"/>
      <c r="J109" s="63">
        <f>E109/C109</f>
        <v>1.0571725571725572</v>
      </c>
      <c r="K109" s="63">
        <f>E109/D109</f>
        <v>1</v>
      </c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</row>
    <row r="110" spans="1:253" s="9" customFormat="1" ht="12.75">
      <c r="A110" s="59" t="s">
        <v>43</v>
      </c>
      <c r="B110" s="56"/>
      <c r="C110" s="6">
        <v>96.2</v>
      </c>
      <c r="D110" s="6">
        <v>101.7</v>
      </c>
      <c r="E110" s="6">
        <v>101.7</v>
      </c>
      <c r="F110" s="61"/>
      <c r="G110" s="62"/>
      <c r="H110" s="62"/>
      <c r="I110" s="62"/>
      <c r="J110" s="63">
        <f>E110/C110</f>
        <v>1.0571725571725572</v>
      </c>
      <c r="K110" s="63">
        <f>E110/D110</f>
        <v>1</v>
      </c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</row>
    <row r="111" spans="1:253" s="9" customFormat="1" ht="12.75">
      <c r="A111" s="59" t="s">
        <v>44</v>
      </c>
      <c r="B111" s="56"/>
      <c r="C111" s="6">
        <v>96.2</v>
      </c>
      <c r="D111" s="6">
        <v>101.7</v>
      </c>
      <c r="E111" s="6">
        <v>101.7</v>
      </c>
      <c r="F111" s="61"/>
      <c r="G111" s="62"/>
      <c r="H111" s="62"/>
      <c r="I111" s="62"/>
      <c r="J111" s="63">
        <f>E111/C111</f>
        <v>1.0571725571725572</v>
      </c>
      <c r="K111" s="63">
        <f>E111/D111</f>
        <v>1</v>
      </c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</row>
    <row r="112" spans="1:253" s="9" customFormat="1" ht="12.75">
      <c r="A112" s="59" t="s">
        <v>45</v>
      </c>
      <c r="B112" s="56"/>
      <c r="C112" s="6">
        <v>96.2</v>
      </c>
      <c r="D112" s="6">
        <v>101.7</v>
      </c>
      <c r="E112" s="6">
        <v>101.7</v>
      </c>
      <c r="F112" s="61"/>
      <c r="G112" s="62"/>
      <c r="H112" s="62"/>
      <c r="I112" s="62"/>
      <c r="J112" s="63">
        <f>E112/C112</f>
        <v>1.0571725571725572</v>
      </c>
      <c r="K112" s="63">
        <f>E112/D112</f>
        <v>1</v>
      </c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</row>
    <row r="113" spans="1:253" s="9" customFormat="1" ht="12.75">
      <c r="A113" s="59" t="s">
        <v>46</v>
      </c>
      <c r="B113" s="56"/>
      <c r="C113" s="6">
        <v>96.2</v>
      </c>
      <c r="D113" s="6">
        <v>101.7</v>
      </c>
      <c r="E113" s="6">
        <v>101.7</v>
      </c>
      <c r="F113" s="61"/>
      <c r="G113" s="62"/>
      <c r="H113" s="62"/>
      <c r="I113" s="62"/>
      <c r="J113" s="63">
        <f>E113/C113</f>
        <v>1.0571725571725572</v>
      </c>
      <c r="K113" s="63">
        <f>E113/D113</f>
        <v>1</v>
      </c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</row>
    <row r="114" spans="1:253" s="9" customFormat="1" ht="12.75">
      <c r="A114" s="59" t="s">
        <v>47</v>
      </c>
      <c r="B114" s="56"/>
      <c r="C114" s="6">
        <v>96.2</v>
      </c>
      <c r="D114" s="6">
        <v>101.7</v>
      </c>
      <c r="E114" s="6">
        <v>101.7</v>
      </c>
      <c r="F114" s="61"/>
      <c r="G114" s="62"/>
      <c r="H114" s="62"/>
      <c r="I114" s="62"/>
      <c r="J114" s="63">
        <f>E114/C114</f>
        <v>1.0571725571725572</v>
      </c>
      <c r="K114" s="63">
        <f>E114/D114</f>
        <v>1</v>
      </c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</row>
    <row r="115" spans="1:11" s="9" customFormat="1" ht="12.75" customHeight="1">
      <c r="A115" s="59" t="s">
        <v>48</v>
      </c>
      <c r="B115" s="56"/>
      <c r="C115" s="6">
        <v>96.2</v>
      </c>
      <c r="D115" s="6">
        <v>101.7</v>
      </c>
      <c r="E115" s="6">
        <v>101.7</v>
      </c>
      <c r="F115" s="61"/>
      <c r="G115" s="62"/>
      <c r="H115" s="62"/>
      <c r="I115" s="62"/>
      <c r="J115" s="63">
        <f>E115/C115</f>
        <v>1.0571725571725572</v>
      </c>
      <c r="K115" s="63">
        <f>E115/D115</f>
        <v>1</v>
      </c>
    </row>
    <row r="116" spans="1:11" s="9" customFormat="1" ht="12.75" customHeight="1">
      <c r="A116" s="59" t="s">
        <v>49</v>
      </c>
      <c r="B116" s="56"/>
      <c r="C116" s="29">
        <v>481</v>
      </c>
      <c r="D116" s="29">
        <v>508.7</v>
      </c>
      <c r="E116" s="29">
        <v>508.7</v>
      </c>
      <c r="F116" s="61"/>
      <c r="G116" s="62"/>
      <c r="H116" s="5"/>
      <c r="I116" s="5"/>
      <c r="J116" s="63">
        <f>E116/C116</f>
        <v>1.0575883575883576</v>
      </c>
      <c r="K116" s="63">
        <f>E116/D116</f>
        <v>1</v>
      </c>
    </row>
    <row r="117" spans="1:11" s="9" customFormat="1" ht="26.25">
      <c r="A117" s="19" t="s">
        <v>96</v>
      </c>
      <c r="B117" s="27" t="s">
        <v>76</v>
      </c>
      <c r="C117" s="4">
        <f>C118+C119+C120+C121+C122+C123+C124+C125+C126</f>
        <v>15963.4</v>
      </c>
      <c r="D117" s="4">
        <f>D118+D119+D120+D121+D122+D123+D124+D125+D126</f>
        <v>24394.300000000003</v>
      </c>
      <c r="E117" s="4">
        <f>E118+E119+E120+E121+E122+E123+E124+E125+E126</f>
        <v>23846.8</v>
      </c>
      <c r="F117" s="12">
        <f>F118+F119+F120+F121+F122+F123+F124+F125+F126</f>
        <v>0</v>
      </c>
      <c r="G117" s="5">
        <f>E117/C117</f>
        <v>1.4938421639500357</v>
      </c>
      <c r="H117" s="16"/>
      <c r="I117" s="16"/>
      <c r="J117" s="15">
        <f>E117/C117</f>
        <v>1.4938421639500357</v>
      </c>
      <c r="K117" s="16">
        <f>E117/D117</f>
        <v>0.9775562323985519</v>
      </c>
    </row>
    <row r="118" spans="1:11" s="9" customFormat="1" ht="12.75">
      <c r="A118" s="59" t="s">
        <v>41</v>
      </c>
      <c r="B118" s="65"/>
      <c r="C118" s="66"/>
      <c r="D118" s="66">
        <v>102.2</v>
      </c>
      <c r="E118" s="6">
        <v>102.2</v>
      </c>
      <c r="F118" s="64"/>
      <c r="G118" s="92"/>
      <c r="H118" s="95"/>
      <c r="I118" s="95"/>
      <c r="J118" s="63"/>
      <c r="K118" s="63">
        <f>E118/D118</f>
        <v>1</v>
      </c>
    </row>
    <row r="119" spans="1:11" s="9" customFormat="1" ht="12.75">
      <c r="A119" s="59" t="s">
        <v>42</v>
      </c>
      <c r="B119" s="65"/>
      <c r="C119" s="66">
        <v>1185.6</v>
      </c>
      <c r="D119" s="66">
        <v>1420.5</v>
      </c>
      <c r="E119" s="6">
        <v>1420.5</v>
      </c>
      <c r="F119" s="64"/>
      <c r="G119" s="92"/>
      <c r="H119" s="95"/>
      <c r="I119" s="95"/>
      <c r="J119" s="63">
        <f>E119/C119</f>
        <v>1.1981275303643726</v>
      </c>
      <c r="K119" s="63">
        <f>E119/D119</f>
        <v>1</v>
      </c>
    </row>
    <row r="120" spans="1:11" s="9" customFormat="1" ht="12.75">
      <c r="A120" s="59" t="s">
        <v>43</v>
      </c>
      <c r="B120" s="65"/>
      <c r="C120" s="66"/>
      <c r="D120" s="66">
        <v>134.9</v>
      </c>
      <c r="E120" s="6">
        <v>134.9</v>
      </c>
      <c r="F120" s="64"/>
      <c r="G120" s="92"/>
      <c r="H120" s="95"/>
      <c r="I120" s="95"/>
      <c r="J120" s="63"/>
      <c r="K120" s="63">
        <f>E120/D120</f>
        <v>1</v>
      </c>
    </row>
    <row r="121" spans="1:11" s="9" customFormat="1" ht="12.75">
      <c r="A121" s="59" t="s">
        <v>44</v>
      </c>
      <c r="B121" s="65"/>
      <c r="C121" s="66">
        <v>1040.1</v>
      </c>
      <c r="D121" s="66">
        <v>1261.3</v>
      </c>
      <c r="E121" s="6">
        <v>1261.3</v>
      </c>
      <c r="F121" s="64"/>
      <c r="G121" s="92"/>
      <c r="H121" s="95"/>
      <c r="I121" s="95"/>
      <c r="J121" s="63">
        <f>E121/C121</f>
        <v>1.2126718584751466</v>
      </c>
      <c r="K121" s="63">
        <f>E121/D121</f>
        <v>1</v>
      </c>
    </row>
    <row r="122" spans="1:11" s="9" customFormat="1" ht="12.75">
      <c r="A122" s="59" t="s">
        <v>45</v>
      </c>
      <c r="B122" s="65"/>
      <c r="C122" s="66">
        <v>1443</v>
      </c>
      <c r="D122" s="66">
        <v>1564.2</v>
      </c>
      <c r="E122" s="66">
        <v>1443.9</v>
      </c>
      <c r="F122" s="64"/>
      <c r="G122" s="92"/>
      <c r="H122" s="94"/>
      <c r="I122" s="94"/>
      <c r="J122" s="63">
        <f>E122/C122</f>
        <v>1.0006237006237007</v>
      </c>
      <c r="K122" s="63">
        <f>E122/D122</f>
        <v>0.9230916762562332</v>
      </c>
    </row>
    <row r="123" spans="1:11" s="9" customFormat="1" ht="12.75">
      <c r="A123" s="59" t="s">
        <v>46</v>
      </c>
      <c r="B123" s="65"/>
      <c r="C123" s="66">
        <v>1782.3</v>
      </c>
      <c r="D123" s="66">
        <v>2344.6</v>
      </c>
      <c r="E123" s="6">
        <v>2344.6</v>
      </c>
      <c r="F123" s="64"/>
      <c r="G123" s="92"/>
      <c r="H123" s="95"/>
      <c r="I123" s="95"/>
      <c r="J123" s="63">
        <f>E123/C123</f>
        <v>1.3154912192111317</v>
      </c>
      <c r="K123" s="63">
        <f>E123/D123</f>
        <v>1</v>
      </c>
    </row>
    <row r="124" spans="1:11" s="9" customFormat="1" ht="12.75">
      <c r="A124" s="59" t="s">
        <v>47</v>
      </c>
      <c r="B124" s="65"/>
      <c r="C124" s="66"/>
      <c r="D124" s="66">
        <v>134</v>
      </c>
      <c r="E124" s="6">
        <v>134</v>
      </c>
      <c r="F124" s="64"/>
      <c r="G124" s="92"/>
      <c r="H124" s="95"/>
      <c r="I124" s="95"/>
      <c r="J124" s="63"/>
      <c r="K124" s="63">
        <f>E124/D124</f>
        <v>1</v>
      </c>
    </row>
    <row r="125" spans="1:11" s="9" customFormat="1" ht="12.75">
      <c r="A125" s="59" t="s">
        <v>48</v>
      </c>
      <c r="B125" s="65"/>
      <c r="C125" s="66">
        <v>1347.6</v>
      </c>
      <c r="D125" s="66">
        <v>1491.9</v>
      </c>
      <c r="E125" s="6">
        <v>1155</v>
      </c>
      <c r="F125" s="64"/>
      <c r="G125" s="92"/>
      <c r="H125" s="95"/>
      <c r="I125" s="95"/>
      <c r="J125" s="63">
        <f>E125/C125</f>
        <v>0.8570792520035619</v>
      </c>
      <c r="K125" s="63">
        <f>E125/D125</f>
        <v>0.77418057510557</v>
      </c>
    </row>
    <row r="126" spans="1:11" s="9" customFormat="1" ht="12.75">
      <c r="A126" s="59" t="s">
        <v>49</v>
      </c>
      <c r="B126" s="65"/>
      <c r="C126" s="64">
        <v>9164.8</v>
      </c>
      <c r="D126" s="64">
        <v>15940.7</v>
      </c>
      <c r="E126" s="6">
        <v>15850.4</v>
      </c>
      <c r="F126" s="61"/>
      <c r="G126" s="92"/>
      <c r="H126" s="95"/>
      <c r="I126" s="95"/>
      <c r="J126" s="63">
        <f>E126/C126</f>
        <v>1.7294867318435756</v>
      </c>
      <c r="K126" s="63">
        <f>E126/D126</f>
        <v>0.9943352550389882</v>
      </c>
    </row>
    <row r="127" spans="1:11" s="9" customFormat="1" ht="26.25">
      <c r="A127" s="19" t="s">
        <v>115</v>
      </c>
      <c r="B127" s="27" t="s">
        <v>116</v>
      </c>
      <c r="C127" s="84">
        <f>C128+C129+C130+C131+C132+C133+C134+C135+C136</f>
        <v>0</v>
      </c>
      <c r="D127" s="84">
        <f>D128+D129+D130+D131+D132+D133+D134+D135+D136</f>
        <v>8849.5</v>
      </c>
      <c r="E127" s="86">
        <f>E128+E129+E130+E131+E132+E133+E134+E135+E136</f>
        <v>8849.5</v>
      </c>
      <c r="F127" s="84">
        <f>F128+F129+F130+F131+F132+F133+F134+F135+F136</f>
        <v>0</v>
      </c>
      <c r="G127" s="84">
        <f>G128+G129+G130+G131+G132+G133+G134+G135+G136</f>
        <v>0</v>
      </c>
      <c r="H127" s="84">
        <f>H128+H129+H130+H131+H132+H133+H134+H135+H136</f>
        <v>0</v>
      </c>
      <c r="I127" s="84">
        <f>I128+I129+I130+I131+I132+I133+I134+I135+I136</f>
        <v>0</v>
      </c>
      <c r="J127" s="63"/>
      <c r="K127" s="15">
        <f>E127/D127</f>
        <v>1</v>
      </c>
    </row>
    <row r="128" spans="1:11" s="9" customFormat="1" ht="12.75">
      <c r="A128" s="59" t="s">
        <v>41</v>
      </c>
      <c r="B128" s="65"/>
      <c r="C128" s="65"/>
      <c r="D128" s="66"/>
      <c r="E128" s="6"/>
      <c r="F128" s="61"/>
      <c r="G128" s="62"/>
      <c r="H128" s="5"/>
      <c r="I128" s="5"/>
      <c r="J128" s="63"/>
      <c r="K128" s="63"/>
    </row>
    <row r="129" spans="1:11" s="9" customFormat="1" ht="12.75">
      <c r="A129" s="59" t="s">
        <v>42</v>
      </c>
      <c r="B129" s="65"/>
      <c r="C129" s="65"/>
      <c r="D129" s="66">
        <v>213</v>
      </c>
      <c r="E129" s="6">
        <v>213</v>
      </c>
      <c r="F129" s="61"/>
      <c r="G129" s="62"/>
      <c r="H129" s="5"/>
      <c r="I129" s="5"/>
      <c r="J129" s="63"/>
      <c r="K129" s="63">
        <f>E129/D129</f>
        <v>1</v>
      </c>
    </row>
    <row r="130" spans="1:11" s="9" customFormat="1" ht="12.75">
      <c r="A130" s="59" t="s">
        <v>43</v>
      </c>
      <c r="B130" s="65"/>
      <c r="C130" s="65"/>
      <c r="D130" s="66">
        <v>800</v>
      </c>
      <c r="E130" s="6">
        <v>800</v>
      </c>
      <c r="F130" s="61"/>
      <c r="G130" s="62"/>
      <c r="H130" s="5"/>
      <c r="I130" s="5"/>
      <c r="J130" s="63"/>
      <c r="K130" s="63">
        <f>E130/D130</f>
        <v>1</v>
      </c>
    </row>
    <row r="131" spans="1:11" s="9" customFormat="1" ht="12.75">
      <c r="A131" s="59" t="s">
        <v>44</v>
      </c>
      <c r="B131" s="65"/>
      <c r="C131" s="65"/>
      <c r="D131" s="66">
        <v>1059</v>
      </c>
      <c r="E131" s="6">
        <v>1059</v>
      </c>
      <c r="F131" s="61"/>
      <c r="G131" s="62"/>
      <c r="H131" s="5"/>
      <c r="I131" s="5"/>
      <c r="J131" s="63"/>
      <c r="K131" s="63">
        <f>E131/D131</f>
        <v>1</v>
      </c>
    </row>
    <row r="132" spans="1:11" s="9" customFormat="1" ht="12.75">
      <c r="A132" s="59" t="s">
        <v>45</v>
      </c>
      <c r="B132" s="65"/>
      <c r="C132" s="65"/>
      <c r="D132" s="66"/>
      <c r="E132" s="6"/>
      <c r="F132" s="61"/>
      <c r="G132" s="62"/>
      <c r="H132" s="5"/>
      <c r="I132" s="5"/>
      <c r="J132" s="63"/>
      <c r="K132" s="63"/>
    </row>
    <row r="133" spans="1:11" s="9" customFormat="1" ht="12.75">
      <c r="A133" s="59" t="s">
        <v>46</v>
      </c>
      <c r="B133" s="65"/>
      <c r="C133" s="65"/>
      <c r="D133" s="66"/>
      <c r="E133" s="6"/>
      <c r="F133" s="61"/>
      <c r="G133" s="62"/>
      <c r="H133" s="5"/>
      <c r="I133" s="5"/>
      <c r="J133" s="63"/>
      <c r="K133" s="63"/>
    </row>
    <row r="134" spans="1:11" s="9" customFormat="1" ht="12.75">
      <c r="A134" s="59" t="s">
        <v>47</v>
      </c>
      <c r="B134" s="65"/>
      <c r="C134" s="65"/>
      <c r="D134" s="66"/>
      <c r="E134" s="6"/>
      <c r="F134" s="61"/>
      <c r="G134" s="62"/>
      <c r="H134" s="5"/>
      <c r="I134" s="5"/>
      <c r="J134" s="63"/>
      <c r="K134" s="63"/>
    </row>
    <row r="135" spans="1:11" s="9" customFormat="1" ht="12.75">
      <c r="A135" s="59" t="s">
        <v>48</v>
      </c>
      <c r="B135" s="65"/>
      <c r="C135" s="65"/>
      <c r="D135" s="66"/>
      <c r="E135" s="6"/>
      <c r="F135" s="61"/>
      <c r="G135" s="62"/>
      <c r="H135" s="5"/>
      <c r="I135" s="5"/>
      <c r="J135" s="63"/>
      <c r="K135" s="63"/>
    </row>
    <row r="136" spans="1:253" ht="12.75">
      <c r="A136" s="59" t="s">
        <v>49</v>
      </c>
      <c r="B136" s="65"/>
      <c r="C136" s="65"/>
      <c r="D136" s="66">
        <v>6777.5</v>
      </c>
      <c r="E136" s="6">
        <v>6777.5</v>
      </c>
      <c r="F136" s="61"/>
      <c r="G136" s="62"/>
      <c r="H136" s="5"/>
      <c r="I136" s="5"/>
      <c r="J136" s="63"/>
      <c r="K136" s="63">
        <f>E136/D136</f>
        <v>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2.75">
      <c r="A137" s="110" t="s">
        <v>54</v>
      </c>
      <c r="B137" s="111"/>
      <c r="C137" s="12">
        <f>C138+C139+C140+C141+C142+C143+C144+C145+C146</f>
        <v>46807.09999999999</v>
      </c>
      <c r="D137" s="12">
        <f>D138+D139+D140+D141+D142+D143+D144+D145+D146</f>
        <v>64159.200000000004</v>
      </c>
      <c r="E137" s="4">
        <f>E138+E139+E140+E141+E142+E143+E144+E145+E146</f>
        <v>63611.7</v>
      </c>
      <c r="F137" s="12">
        <f>F138+F139+F140+F141+F142+F143+F144+F145+F146</f>
        <v>0</v>
      </c>
      <c r="G137" s="30">
        <f>E137/C137</f>
        <v>1.359018183138883</v>
      </c>
      <c r="H137" s="5" t="e">
        <f>E137/#REF!</f>
        <v>#REF!</v>
      </c>
      <c r="I137" s="5" t="e">
        <f>E137/#REF!</f>
        <v>#REF!</v>
      </c>
      <c r="J137" s="15">
        <f>E137/C137</f>
        <v>1.359018183138883</v>
      </c>
      <c r="K137" s="15">
        <f>E137/D137</f>
        <v>0.9914665394830359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s="88" customFormat="1" ht="12.75" customHeight="1">
      <c r="A138" s="20" t="s">
        <v>41</v>
      </c>
      <c r="B138" s="21"/>
      <c r="C138" s="4">
        <f>C108+C98+C118</f>
        <v>5040.2</v>
      </c>
      <c r="D138" s="4">
        <f>D108+D98+D118+D128</f>
        <v>5147.9</v>
      </c>
      <c r="E138" s="4">
        <f>E108+E98+E118</f>
        <v>5147.9</v>
      </c>
      <c r="F138" s="4">
        <f>F108+F98+F118</f>
        <v>0</v>
      </c>
      <c r="G138" s="30">
        <f>E138/C138</f>
        <v>1.021368199674616</v>
      </c>
      <c r="H138" s="5" t="e">
        <f>E138/#REF!</f>
        <v>#REF!</v>
      </c>
      <c r="I138" s="5" t="e">
        <f>E138/#REF!</f>
        <v>#REF!</v>
      </c>
      <c r="J138" s="15">
        <f>E138/C138</f>
        <v>1.021368199674616</v>
      </c>
      <c r="K138" s="16">
        <f>E138/D138</f>
        <v>1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2.75">
      <c r="A139" s="20" t="s">
        <v>42</v>
      </c>
      <c r="B139" s="11"/>
      <c r="C139" s="4">
        <f>C109+C99+C119</f>
        <v>4268.9</v>
      </c>
      <c r="D139" s="4">
        <f>D109+D99+D119+D129</f>
        <v>4722.299999999999</v>
      </c>
      <c r="E139" s="4">
        <f>E109+E99+E119+E129</f>
        <v>4722.299999999999</v>
      </c>
      <c r="F139" s="4">
        <f>F109+F99+F119</f>
        <v>0</v>
      </c>
      <c r="G139" s="30">
        <f>E139/C139</f>
        <v>1.1062100306870621</v>
      </c>
      <c r="H139" s="5" t="e">
        <f>E139/#REF!</f>
        <v>#REF!</v>
      </c>
      <c r="I139" s="5" t="e">
        <f>E139/#REF!</f>
        <v>#REF!</v>
      </c>
      <c r="J139" s="15">
        <f>E139/C139</f>
        <v>1.1062100306870621</v>
      </c>
      <c r="K139" s="16">
        <f>E139/D139</f>
        <v>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2.75">
      <c r="A140" s="20" t="s">
        <v>43</v>
      </c>
      <c r="B140" s="11"/>
      <c r="C140" s="4">
        <f>C110+C100+C120</f>
        <v>3778.8999999999996</v>
      </c>
      <c r="D140" s="4">
        <f>D110+D100+D120+D130</f>
        <v>4719.299999999999</v>
      </c>
      <c r="E140" s="4">
        <f>E110+E100+E120+E130</f>
        <v>4719.299999999999</v>
      </c>
      <c r="F140" s="4">
        <f>F110+F100+F120+F130</f>
        <v>0</v>
      </c>
      <c r="G140" s="4">
        <f>G110+G100+G120+G130</f>
        <v>0</v>
      </c>
      <c r="H140" s="4">
        <f>H110+H100+H120+H130</f>
        <v>0</v>
      </c>
      <c r="I140" s="4">
        <f>I110+I100+I120+I130</f>
        <v>0</v>
      </c>
      <c r="J140" s="15">
        <f>E140/C140</f>
        <v>1.248855487046495</v>
      </c>
      <c r="K140" s="16">
        <f>E140/D140</f>
        <v>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2.75">
      <c r="A141" s="20" t="s">
        <v>44</v>
      </c>
      <c r="B141" s="21"/>
      <c r="C141" s="4">
        <f>C111+C101+C121</f>
        <v>3644.4999999999995</v>
      </c>
      <c r="D141" s="4">
        <f>D111+D101+D121+D131</f>
        <v>4930.2</v>
      </c>
      <c r="E141" s="4">
        <f>E111+E101+E121+E131</f>
        <v>4930.2</v>
      </c>
      <c r="F141" s="4">
        <f>F111+F101+F121</f>
        <v>0</v>
      </c>
      <c r="G141" s="30">
        <f>E141/C141</f>
        <v>1.3527781588695296</v>
      </c>
      <c r="H141" s="5" t="e">
        <f>E141/#REF!</f>
        <v>#REF!</v>
      </c>
      <c r="I141" s="5" t="e">
        <f>E141/#REF!</f>
        <v>#REF!</v>
      </c>
      <c r="J141" s="15">
        <f>E141/C141</f>
        <v>1.3527781588695296</v>
      </c>
      <c r="K141" s="16">
        <f>E141/D141</f>
        <v>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2.75">
      <c r="A142" s="20" t="s">
        <v>45</v>
      </c>
      <c r="B142" s="11"/>
      <c r="C142" s="4">
        <f>C112+C102+C122</f>
        <v>5366.2</v>
      </c>
      <c r="D142" s="4">
        <f>D112+D102+D122+D132</f>
        <v>5492.9</v>
      </c>
      <c r="E142" s="4">
        <f>E112+E102+E122</f>
        <v>5372.6</v>
      </c>
      <c r="F142" s="4">
        <f>F112+F102+F122</f>
        <v>0</v>
      </c>
      <c r="G142" s="30">
        <f>E142/C142</f>
        <v>1.001192650292572</v>
      </c>
      <c r="H142" s="5" t="e">
        <f>E142/#REF!</f>
        <v>#REF!</v>
      </c>
      <c r="I142" s="5" t="e">
        <f>E142/#REF!</f>
        <v>#REF!</v>
      </c>
      <c r="J142" s="15">
        <f>E142/C142</f>
        <v>1.001192650292572</v>
      </c>
      <c r="K142" s="16">
        <f>E142/D142</f>
        <v>0.9780990005279544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2.75">
      <c r="A143" s="20" t="s">
        <v>46</v>
      </c>
      <c r="B143" s="11"/>
      <c r="C143" s="4">
        <f>C113+C103+C123</f>
        <v>5121.8</v>
      </c>
      <c r="D143" s="4">
        <f>D113+D103+D123+D133</f>
        <v>5689.6</v>
      </c>
      <c r="E143" s="4">
        <f>E113+E103+E123+E133</f>
        <v>5689.6</v>
      </c>
      <c r="F143" s="4">
        <f>F113+F103+F123</f>
        <v>0</v>
      </c>
      <c r="G143" s="30">
        <f>E143/C143</f>
        <v>1.1108594634698739</v>
      </c>
      <c r="H143" s="5" t="e">
        <f>E143/#REF!</f>
        <v>#REF!</v>
      </c>
      <c r="I143" s="5" t="e">
        <f>E143/#REF!</f>
        <v>#REF!</v>
      </c>
      <c r="J143" s="15">
        <f>E143/C143</f>
        <v>1.1108594634698739</v>
      </c>
      <c r="K143" s="16">
        <f>E143/D143</f>
        <v>1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2.75">
      <c r="A144" s="20" t="s">
        <v>47</v>
      </c>
      <c r="B144" s="11"/>
      <c r="C144" s="4">
        <f>C114+C104+C124</f>
        <v>3725.7999999999997</v>
      </c>
      <c r="D144" s="4">
        <f>D114+D104+D124+D134</f>
        <v>3865.2999999999997</v>
      </c>
      <c r="E144" s="4">
        <f>E114+E104+E124</f>
        <v>3865.2999999999997</v>
      </c>
      <c r="F144" s="4">
        <f>F114+F104+F124</f>
        <v>0</v>
      </c>
      <c r="G144" s="30">
        <f>E144/C144</f>
        <v>1.0374416232755381</v>
      </c>
      <c r="H144" s="5" t="e">
        <f>E144/#REF!</f>
        <v>#REF!</v>
      </c>
      <c r="I144" s="5" t="e">
        <f>E144/#REF!</f>
        <v>#REF!</v>
      </c>
      <c r="J144" s="15">
        <f>E144/C144</f>
        <v>1.0374416232755381</v>
      </c>
      <c r="K144" s="16">
        <f>E144/D144</f>
        <v>1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11" ht="12.75">
      <c r="A145" s="20" t="s">
        <v>48</v>
      </c>
      <c r="B145" s="11"/>
      <c r="C145" s="4">
        <f>C115+C105+C125</f>
        <v>6215</v>
      </c>
      <c r="D145" s="4">
        <f>D115+D105+D125+D135</f>
        <v>6364.799999999999</v>
      </c>
      <c r="E145" s="4">
        <f>E115+E105+E125+E135</f>
        <v>6027.9</v>
      </c>
      <c r="F145" s="4">
        <f>F115+F105+F125</f>
        <v>0</v>
      </c>
      <c r="G145" s="30">
        <f>E145/C145</f>
        <v>0.969895414320193</v>
      </c>
      <c r="H145" s="5" t="e">
        <f>E145/#REF!</f>
        <v>#REF!</v>
      </c>
      <c r="I145" s="5" t="e">
        <f>E145/#REF!</f>
        <v>#REF!</v>
      </c>
      <c r="J145" s="15">
        <f>E145/C145</f>
        <v>0.969895414320193</v>
      </c>
      <c r="K145" s="16">
        <f>E145/D145</f>
        <v>0.947068250377074</v>
      </c>
    </row>
    <row r="146" spans="1:11" ht="12.75">
      <c r="A146" s="20" t="s">
        <v>49</v>
      </c>
      <c r="B146" s="11"/>
      <c r="C146" s="4">
        <f>C116+C106+C126</f>
        <v>9645.8</v>
      </c>
      <c r="D146" s="4">
        <f>D116+D106+D126+D136</f>
        <v>23226.9</v>
      </c>
      <c r="E146" s="4">
        <f>E116+E106+E126+E136</f>
        <v>23136.6</v>
      </c>
      <c r="F146" s="4">
        <f>F116+F106+F126+F136</f>
        <v>0</v>
      </c>
      <c r="G146" s="4">
        <f>G116+G106+G126+G136</f>
        <v>0</v>
      </c>
      <c r="H146" s="4">
        <f>H116+H106+H126+H136</f>
        <v>0</v>
      </c>
      <c r="I146" s="4">
        <f>I116+I106+I126+I136</f>
        <v>0</v>
      </c>
      <c r="J146" s="15" t="s">
        <v>14</v>
      </c>
      <c r="K146" s="16">
        <f>E146/D146</f>
        <v>0.9961122663807911</v>
      </c>
    </row>
    <row r="147" spans="1:253" ht="16.5">
      <c r="A147" s="112" t="s">
        <v>35</v>
      </c>
      <c r="B147" s="113"/>
      <c r="C147" s="17">
        <f>C137+C87</f>
        <v>97498.19999999998</v>
      </c>
      <c r="D147" s="17">
        <f>D137+D87</f>
        <v>121524.40000000001</v>
      </c>
      <c r="E147" s="17">
        <f>E137+E87</f>
        <v>124677</v>
      </c>
      <c r="F147" s="72">
        <f>F137+F87</f>
        <v>0</v>
      </c>
      <c r="G147" s="18">
        <f>E147/C147</f>
        <v>1.2787620694535902</v>
      </c>
      <c r="H147" s="18" t="e">
        <f>E147/#REF!</f>
        <v>#REF!</v>
      </c>
      <c r="I147" s="18" t="e">
        <f>E147/#REF!</f>
        <v>#REF!</v>
      </c>
      <c r="J147" s="87">
        <f>E147/C147</f>
        <v>1.2787620694535902</v>
      </c>
      <c r="K147" s="87">
        <f>E147/D147</f>
        <v>1.0259421153282797</v>
      </c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  <c r="IS147" s="88"/>
    </row>
    <row r="148" spans="1:11" ht="12.75" customHeight="1" hidden="1">
      <c r="A148" s="22" t="s">
        <v>41</v>
      </c>
      <c r="B148" s="23"/>
      <c r="C148" s="24">
        <f>C88+C138</f>
        <v>8879</v>
      </c>
      <c r="D148" s="24">
        <f>D88+D138</f>
        <v>9216.7</v>
      </c>
      <c r="E148" s="24">
        <f>E88+E138</f>
        <v>9503.4</v>
      </c>
      <c r="F148" s="73">
        <f>F88+F138</f>
        <v>0</v>
      </c>
      <c r="G148" s="50">
        <f>E148/C148</f>
        <v>1.0703232345984908</v>
      </c>
      <c r="H148" s="50" t="e">
        <f>E148/#REF!</f>
        <v>#REF!</v>
      </c>
      <c r="I148" s="50" t="e">
        <f>E148/#REF!</f>
        <v>#REF!</v>
      </c>
      <c r="J148" s="79">
        <f>E148/C148</f>
        <v>1.0703232345984908</v>
      </c>
      <c r="K148" s="129">
        <f>E148/D148</f>
        <v>1.0311065782763895</v>
      </c>
    </row>
    <row r="149" spans="1:11" ht="15">
      <c r="A149" s="22" t="s">
        <v>42</v>
      </c>
      <c r="B149" s="23"/>
      <c r="C149" s="24">
        <f>C89+C139</f>
        <v>5878.2</v>
      </c>
      <c r="D149" s="24">
        <f>D89+D139</f>
        <v>6896</v>
      </c>
      <c r="E149" s="24">
        <f>E89+E139</f>
        <v>6965.5999999999985</v>
      </c>
      <c r="F149" s="73">
        <f>F89+F139</f>
        <v>0</v>
      </c>
      <c r="G149" s="50">
        <f>E149/C149</f>
        <v>1.1849886019529785</v>
      </c>
      <c r="H149" s="50" t="e">
        <f>E149/#REF!</f>
        <v>#REF!</v>
      </c>
      <c r="I149" s="50" t="e">
        <f>E149/#REF!</f>
        <v>#REF!</v>
      </c>
      <c r="J149" s="79">
        <f>E149/C149</f>
        <v>1.1849886019529785</v>
      </c>
      <c r="K149" s="129">
        <f>E149/D149</f>
        <v>1.0100928074245938</v>
      </c>
    </row>
    <row r="150" spans="1:11" ht="15">
      <c r="A150" s="22" t="s">
        <v>43</v>
      </c>
      <c r="B150" s="23"/>
      <c r="C150" s="24">
        <f>C90+C140</f>
        <v>7292.099999999999</v>
      </c>
      <c r="D150" s="24">
        <f>D90+D140</f>
        <v>9841</v>
      </c>
      <c r="E150" s="24">
        <f>E90+E140</f>
        <v>11252.199999999999</v>
      </c>
      <c r="F150" s="73">
        <f>F90+F140</f>
        <v>0</v>
      </c>
      <c r="G150" s="50">
        <f>E150/C150</f>
        <v>1.5430671548662251</v>
      </c>
      <c r="H150" s="50" t="e">
        <f>E150/#REF!</f>
        <v>#REF!</v>
      </c>
      <c r="I150" s="50" t="e">
        <f>E150/#REF!</f>
        <v>#REF!</v>
      </c>
      <c r="J150" s="79">
        <f>E150/C150</f>
        <v>1.5430671548662251</v>
      </c>
      <c r="K150" s="129">
        <f>E150/D150</f>
        <v>1.1434000609694135</v>
      </c>
    </row>
    <row r="151" spans="1:11" ht="15">
      <c r="A151" s="22" t="s">
        <v>44</v>
      </c>
      <c r="B151" s="23"/>
      <c r="C151" s="24">
        <f>C91+C141</f>
        <v>6900.4</v>
      </c>
      <c r="D151" s="24">
        <f>D91+D141</f>
        <v>8885.1</v>
      </c>
      <c r="E151" s="24">
        <f>E91+E141</f>
        <v>9095</v>
      </c>
      <c r="F151" s="73">
        <f>F91+F141</f>
        <v>0</v>
      </c>
      <c r="G151" s="50">
        <f>E151/C151</f>
        <v>1.3180395339400615</v>
      </c>
      <c r="H151" s="50" t="e">
        <f>E151/#REF!</f>
        <v>#REF!</v>
      </c>
      <c r="I151" s="50" t="e">
        <f>E151/#REF!</f>
        <v>#REF!</v>
      </c>
      <c r="J151" s="79">
        <f>E151/C151</f>
        <v>1.3180395339400615</v>
      </c>
      <c r="K151" s="129">
        <f>E151/D151</f>
        <v>1.023623819653127</v>
      </c>
    </row>
    <row r="152" spans="1:11" ht="15">
      <c r="A152" s="22" t="s">
        <v>45</v>
      </c>
      <c r="B152" s="23"/>
      <c r="C152" s="24">
        <f>C92+C142</f>
        <v>6929.099999999999</v>
      </c>
      <c r="D152" s="24">
        <f>D92+D142</f>
        <v>7235.799999999999</v>
      </c>
      <c r="E152" s="24">
        <f>E92+E142</f>
        <v>7311.400000000001</v>
      </c>
      <c r="F152" s="73">
        <f>F92+F142</f>
        <v>0</v>
      </c>
      <c r="G152" s="50">
        <f>E152/C152</f>
        <v>1.055173110504972</v>
      </c>
      <c r="H152" s="50" t="e">
        <f>E152/#REF!</f>
        <v>#REF!</v>
      </c>
      <c r="I152" s="50" t="e">
        <f>E152/#REF!</f>
        <v>#REF!</v>
      </c>
      <c r="J152" s="79">
        <f>E152/C152</f>
        <v>1.055173110504972</v>
      </c>
      <c r="K152" s="129">
        <f>E152/D152</f>
        <v>1.0104480499737418</v>
      </c>
    </row>
    <row r="153" spans="1:11" ht="15">
      <c r="A153" s="22" t="s">
        <v>46</v>
      </c>
      <c r="B153" s="23"/>
      <c r="C153" s="24">
        <f>C93+C143</f>
        <v>9698</v>
      </c>
      <c r="D153" s="24">
        <f>D93+D143</f>
        <v>10755.6</v>
      </c>
      <c r="E153" s="24">
        <f>E93+E143</f>
        <v>10883.900000000001</v>
      </c>
      <c r="F153" s="73">
        <f>F93+F143</f>
        <v>0</v>
      </c>
      <c r="G153" s="50">
        <f>E153/C153</f>
        <v>1.1222829449371006</v>
      </c>
      <c r="H153" s="50" t="e">
        <f>E153/#REF!</f>
        <v>#REF!</v>
      </c>
      <c r="I153" s="50" t="e">
        <f>E153/#REF!</f>
        <v>#REF!</v>
      </c>
      <c r="J153" s="79">
        <f>E153/C153</f>
        <v>1.1222829449371006</v>
      </c>
      <c r="K153" s="129">
        <f>E153/D153</f>
        <v>1.0119286697162408</v>
      </c>
    </row>
    <row r="154" spans="1:11" ht="15">
      <c r="A154" s="22" t="s">
        <v>47</v>
      </c>
      <c r="B154" s="23"/>
      <c r="C154" s="24">
        <f>C94+C144</f>
        <v>5855.2</v>
      </c>
      <c r="D154" s="24">
        <f>D94+D144</f>
        <v>6116.7</v>
      </c>
      <c r="E154" s="24">
        <f>E94+E144</f>
        <v>6300.1</v>
      </c>
      <c r="F154" s="73">
        <f>F94+F144</f>
        <v>0</v>
      </c>
      <c r="G154" s="50">
        <f>E154/C154</f>
        <v>1.0759837409482171</v>
      </c>
      <c r="H154" s="50" t="e">
        <f>E154/#REF!</f>
        <v>#REF!</v>
      </c>
      <c r="I154" s="50" t="e">
        <f>E154/#REF!</f>
        <v>#REF!</v>
      </c>
      <c r="J154" s="79">
        <f>E154/C154</f>
        <v>1.0759837409482171</v>
      </c>
      <c r="K154" s="129">
        <f>E154/D154</f>
        <v>1.0299834878284042</v>
      </c>
    </row>
    <row r="155" spans="1:11" ht="15">
      <c r="A155" s="22" t="s">
        <v>48</v>
      </c>
      <c r="B155" s="23"/>
      <c r="C155" s="24">
        <f>C95+C145</f>
        <v>9317</v>
      </c>
      <c r="D155" s="24">
        <f>D95+D145</f>
        <v>9850.8</v>
      </c>
      <c r="E155" s="24">
        <f>E95+E145</f>
        <v>9842.1</v>
      </c>
      <c r="F155" s="73">
        <f>F95+F145</f>
        <v>0</v>
      </c>
      <c r="G155" s="50">
        <f>E155/C155</f>
        <v>1.0563593431362026</v>
      </c>
      <c r="H155" s="50" t="e">
        <f>E155/#REF!</f>
        <v>#REF!</v>
      </c>
      <c r="I155" s="50" t="e">
        <f>E155/#REF!</f>
        <v>#REF!</v>
      </c>
      <c r="J155" s="79">
        <f>E155/C155</f>
        <v>1.0563593431362026</v>
      </c>
      <c r="K155" s="129">
        <f>E155/D155</f>
        <v>0.9991168229991474</v>
      </c>
    </row>
    <row r="156" spans="1:11" ht="15">
      <c r="A156" s="25" t="s">
        <v>49</v>
      </c>
      <c r="B156" s="23"/>
      <c r="C156" s="24">
        <f>C96+C146</f>
        <v>36749.2</v>
      </c>
      <c r="D156" s="24">
        <f>D96+D146</f>
        <v>52726.7</v>
      </c>
      <c r="E156" s="24">
        <f>E96+E146</f>
        <v>53523.3</v>
      </c>
      <c r="F156" s="24">
        <f>F96+F146</f>
        <v>0</v>
      </c>
      <c r="G156" s="50">
        <f>E156/C156</f>
        <v>1.4564480315217747</v>
      </c>
      <c r="H156" s="50" t="e">
        <f>E156/#REF!</f>
        <v>#REF!</v>
      </c>
      <c r="I156" s="50" t="e">
        <f>E156/#REF!</f>
        <v>#REF!</v>
      </c>
      <c r="J156" s="79">
        <f>E156/C156</f>
        <v>1.4564480315217747</v>
      </c>
      <c r="K156" s="129">
        <f>E156/D156</f>
        <v>1.0151080951396543</v>
      </c>
    </row>
    <row r="157" spans="8:11" ht="12.75">
      <c r="H157" s="67"/>
      <c r="I157" s="67"/>
      <c r="J157" s="67"/>
      <c r="K157" s="67"/>
    </row>
    <row r="158" spans="8:11" ht="12.75">
      <c r="H158" s="67"/>
      <c r="I158" s="67"/>
      <c r="J158" s="67"/>
      <c r="K158" s="67"/>
    </row>
    <row r="159" spans="8:11" ht="12.75">
      <c r="H159" s="67"/>
      <c r="I159" s="67"/>
      <c r="J159" s="67"/>
      <c r="K159" s="67"/>
    </row>
    <row r="160" spans="8:11" ht="12.75">
      <c r="H160" s="67"/>
      <c r="I160" s="67"/>
      <c r="J160" s="67"/>
      <c r="K160" s="67"/>
    </row>
    <row r="161" spans="8:11" ht="12.75">
      <c r="H161" s="67"/>
      <c r="I161" s="67"/>
      <c r="J161" s="67"/>
      <c r="K161" s="67"/>
    </row>
    <row r="162" spans="8:11" ht="12.75">
      <c r="H162" s="67"/>
      <c r="I162" s="67"/>
      <c r="J162" s="67"/>
      <c r="K162" s="67"/>
    </row>
    <row r="163" spans="8:11" ht="12.75">
      <c r="H163" s="67"/>
      <c r="I163" s="67"/>
      <c r="J163" s="67"/>
      <c r="K163" s="67"/>
    </row>
    <row r="164" spans="8:11" ht="12.75">
      <c r="H164" s="67"/>
      <c r="I164" s="67"/>
      <c r="J164" s="67"/>
      <c r="K164" s="67"/>
    </row>
    <row r="165" spans="8:11" ht="12.75">
      <c r="H165" s="67"/>
      <c r="I165" s="67"/>
      <c r="J165" s="67"/>
      <c r="K165" s="67"/>
    </row>
    <row r="166" spans="8:11" ht="12.75">
      <c r="H166" s="67"/>
      <c r="I166" s="67"/>
      <c r="J166" s="67"/>
      <c r="K166" s="67"/>
    </row>
    <row r="167" spans="8:11" ht="12.75">
      <c r="H167" s="67"/>
      <c r="I167" s="67"/>
      <c r="J167" s="67"/>
      <c r="K167" s="67"/>
    </row>
    <row r="168" spans="8:11" ht="12.75">
      <c r="H168" s="67"/>
      <c r="I168" s="67"/>
      <c r="J168" s="67"/>
      <c r="K168" s="67"/>
    </row>
    <row r="169" spans="8:11" ht="12.75">
      <c r="H169" s="67"/>
      <c r="I169" s="67"/>
      <c r="J169" s="67"/>
      <c r="K169" s="67"/>
    </row>
    <row r="170" spans="8:11" ht="12.75">
      <c r="H170" s="67"/>
      <c r="I170" s="67"/>
      <c r="J170" s="67"/>
      <c r="K170" s="67"/>
    </row>
    <row r="171" spans="8:11" ht="12.75">
      <c r="H171" s="67"/>
      <c r="I171" s="67"/>
      <c r="J171" s="67"/>
      <c r="K171" s="67"/>
    </row>
    <row r="172" spans="8:11" ht="12.75">
      <c r="H172" s="67"/>
      <c r="I172" s="67"/>
      <c r="J172" s="67"/>
      <c r="K172" s="67"/>
    </row>
    <row r="173" spans="8:11" ht="12.75">
      <c r="H173" s="67"/>
      <c r="I173" s="67"/>
      <c r="J173" s="67"/>
      <c r="K173" s="67"/>
    </row>
    <row r="174" spans="8:11" ht="12.75">
      <c r="H174" s="67"/>
      <c r="I174" s="67"/>
      <c r="J174" s="67"/>
      <c r="K174" s="67"/>
    </row>
    <row r="175" spans="8:11" ht="12.75">
      <c r="H175" s="67"/>
      <c r="I175" s="67"/>
      <c r="J175" s="67"/>
      <c r="K175" s="67"/>
    </row>
    <row r="176" spans="8:11" ht="12.75">
      <c r="H176" s="67"/>
      <c r="I176" s="67"/>
      <c r="J176" s="67"/>
      <c r="K176" s="67"/>
    </row>
    <row r="177" spans="8:11" ht="12.75">
      <c r="H177" s="67"/>
      <c r="I177" s="67"/>
      <c r="J177" s="67"/>
      <c r="K177" s="67"/>
    </row>
    <row r="178" spans="8:11" ht="12.75">
      <c r="H178" s="67"/>
      <c r="I178" s="67"/>
      <c r="J178" s="67"/>
      <c r="K178" s="67"/>
    </row>
    <row r="179" spans="8:11" ht="12.75">
      <c r="H179" s="67"/>
      <c r="I179" s="67"/>
      <c r="J179" s="67"/>
      <c r="K179" s="67"/>
    </row>
    <row r="180" spans="8:11" ht="12.75">
      <c r="H180" s="67"/>
      <c r="I180" s="67"/>
      <c r="J180" s="67"/>
      <c r="K180" s="67"/>
    </row>
    <row r="181" spans="8:11" ht="12.75">
      <c r="H181" s="67"/>
      <c r="I181" s="67"/>
      <c r="J181" s="67"/>
      <c r="K181" s="67"/>
    </row>
    <row r="182" spans="8:11" ht="12.75">
      <c r="H182" s="67"/>
      <c r="I182" s="67"/>
      <c r="J182" s="67"/>
      <c r="K182" s="67"/>
    </row>
    <row r="183" spans="8:11" ht="12.75">
      <c r="H183" s="67"/>
      <c r="I183" s="67"/>
      <c r="J183" s="67"/>
      <c r="K183" s="67"/>
    </row>
    <row r="184" spans="8:11" ht="12.75">
      <c r="H184" s="67"/>
      <c r="I184" s="67"/>
      <c r="J184" s="67"/>
      <c r="K184" s="67"/>
    </row>
    <row r="185" spans="8:11" ht="12.75">
      <c r="H185" s="67"/>
      <c r="I185" s="67"/>
      <c r="J185" s="67"/>
      <c r="K185" s="67"/>
    </row>
    <row r="186" spans="8:11" ht="12.75">
      <c r="H186" s="67"/>
      <c r="I186" s="67"/>
      <c r="J186" s="67"/>
      <c r="K186" s="67"/>
    </row>
    <row r="187" spans="8:11" ht="12.75">
      <c r="H187" s="67"/>
      <c r="I187" s="67"/>
      <c r="J187" s="67"/>
      <c r="K187" s="67"/>
    </row>
    <row r="188" spans="8:11" ht="12.75">
      <c r="H188" s="67"/>
      <c r="I188" s="67"/>
      <c r="J188" s="67"/>
      <c r="K188" s="67"/>
    </row>
    <row r="189" spans="8:11" ht="12.75">
      <c r="H189" s="67"/>
      <c r="I189" s="67"/>
      <c r="J189" s="67"/>
      <c r="K189" s="67"/>
    </row>
    <row r="190" spans="8:11" ht="12.75">
      <c r="H190" s="67"/>
      <c r="I190" s="67"/>
      <c r="J190" s="67"/>
      <c r="K190" s="67"/>
    </row>
    <row r="191" spans="8:11" ht="12.75">
      <c r="H191" s="67"/>
      <c r="I191" s="67"/>
      <c r="J191" s="67"/>
      <c r="K191" s="67"/>
    </row>
    <row r="192" spans="8:11" ht="12.75">
      <c r="H192" s="67"/>
      <c r="I192" s="67"/>
      <c r="J192" s="67"/>
      <c r="K192" s="67"/>
    </row>
    <row r="193" spans="8:11" ht="12.75">
      <c r="H193" s="67"/>
      <c r="I193" s="67"/>
      <c r="J193" s="67"/>
      <c r="K193" s="67"/>
    </row>
    <row r="194" spans="8:11" ht="12.75">
      <c r="H194" s="67"/>
      <c r="I194" s="67"/>
      <c r="J194" s="67"/>
      <c r="K194" s="67"/>
    </row>
    <row r="195" spans="8:11" ht="12.75">
      <c r="H195" s="67"/>
      <c r="I195" s="67"/>
      <c r="J195" s="67"/>
      <c r="K195" s="67"/>
    </row>
    <row r="196" spans="8:11" ht="12.75">
      <c r="H196" s="67"/>
      <c r="I196" s="67"/>
      <c r="J196" s="67"/>
      <c r="K196" s="67"/>
    </row>
    <row r="197" spans="8:11" ht="12.75">
      <c r="H197" s="67"/>
      <c r="I197" s="67"/>
      <c r="J197" s="67"/>
      <c r="K197" s="67"/>
    </row>
    <row r="198" spans="8:11" ht="12.75">
      <c r="H198" s="67"/>
      <c r="I198" s="67"/>
      <c r="J198" s="67"/>
      <c r="K198" s="67"/>
    </row>
    <row r="199" spans="8:11" ht="12.75">
      <c r="H199" s="67"/>
      <c r="I199" s="67"/>
      <c r="J199" s="67"/>
      <c r="K199" s="67"/>
    </row>
    <row r="200" spans="8:11" ht="12.75">
      <c r="H200" s="67"/>
      <c r="I200" s="67"/>
      <c r="J200" s="67"/>
      <c r="K200" s="67"/>
    </row>
    <row r="201" spans="8:11" ht="12.75">
      <c r="H201" s="67"/>
      <c r="I201" s="67"/>
      <c r="J201" s="67"/>
      <c r="K201" s="67"/>
    </row>
    <row r="202" spans="8:11" ht="12.75">
      <c r="H202" s="67"/>
      <c r="I202" s="67"/>
      <c r="J202" s="67"/>
      <c r="K202" s="67"/>
    </row>
    <row r="203" spans="8:11" ht="12.75">
      <c r="H203" s="67"/>
      <c r="I203" s="67"/>
      <c r="J203" s="67"/>
      <c r="K203" s="67"/>
    </row>
    <row r="204" spans="8:11" ht="12.75">
      <c r="H204" s="67"/>
      <c r="I204" s="67"/>
      <c r="J204" s="67"/>
      <c r="K204" s="67"/>
    </row>
    <row r="205" spans="8:11" ht="12.75">
      <c r="H205" s="67"/>
      <c r="I205" s="67"/>
      <c r="J205" s="67"/>
      <c r="K205" s="67"/>
    </row>
    <row r="206" spans="8:11" ht="12.75">
      <c r="H206" s="67"/>
      <c r="I206" s="67"/>
      <c r="J206" s="67"/>
      <c r="K206" s="67"/>
    </row>
    <row r="207" spans="8:11" ht="12.75">
      <c r="H207" s="67"/>
      <c r="I207" s="67"/>
      <c r="J207" s="67"/>
      <c r="K207" s="67"/>
    </row>
    <row r="208" spans="8:11" ht="12.75">
      <c r="H208" s="67"/>
      <c r="I208" s="67"/>
      <c r="J208" s="67"/>
      <c r="K208" s="67"/>
    </row>
    <row r="209" spans="8:11" ht="12.75">
      <c r="H209" s="67"/>
      <c r="I209" s="67"/>
      <c r="J209" s="67"/>
      <c r="K209" s="67"/>
    </row>
    <row r="210" spans="8:11" ht="12.75">
      <c r="H210" s="67"/>
      <c r="I210" s="67"/>
      <c r="J210" s="67"/>
      <c r="K210" s="67"/>
    </row>
    <row r="211" spans="8:11" ht="12.75">
      <c r="H211" s="67"/>
      <c r="I211" s="67"/>
      <c r="J211" s="67"/>
      <c r="K211" s="67"/>
    </row>
    <row r="212" spans="8:11" ht="12.75">
      <c r="H212" s="67"/>
      <c r="I212" s="67"/>
      <c r="J212" s="67"/>
      <c r="K212" s="67"/>
    </row>
    <row r="213" spans="8:11" ht="12.75">
      <c r="H213" s="67"/>
      <c r="I213" s="67"/>
      <c r="J213" s="67"/>
      <c r="K213" s="67"/>
    </row>
    <row r="214" spans="8:11" ht="12.75">
      <c r="H214" s="67"/>
      <c r="I214" s="67"/>
      <c r="J214" s="67"/>
      <c r="K214" s="67"/>
    </row>
    <row r="215" spans="8:11" ht="12.75">
      <c r="H215" s="67"/>
      <c r="I215" s="67"/>
      <c r="J215" s="67"/>
      <c r="K215" s="67"/>
    </row>
    <row r="216" spans="8:11" ht="12.75">
      <c r="H216" s="67"/>
      <c r="I216" s="67"/>
      <c r="J216" s="67"/>
      <c r="K216" s="67"/>
    </row>
    <row r="217" spans="8:11" ht="12.75">
      <c r="H217" s="67"/>
      <c r="I217" s="67"/>
      <c r="J217" s="67"/>
      <c r="K217" s="67"/>
    </row>
    <row r="218" spans="8:11" ht="12.75">
      <c r="H218" s="67"/>
      <c r="I218" s="67"/>
      <c r="J218" s="67"/>
      <c r="K218" s="67"/>
    </row>
    <row r="219" spans="8:11" ht="12.75">
      <c r="H219" s="67"/>
      <c r="I219" s="67"/>
      <c r="J219" s="67"/>
      <c r="K219" s="67"/>
    </row>
    <row r="220" spans="8:11" ht="12.75">
      <c r="H220" s="67"/>
      <c r="I220" s="67"/>
      <c r="J220" s="67"/>
      <c r="K220" s="67"/>
    </row>
    <row r="221" spans="8:11" ht="12.75">
      <c r="H221" s="67"/>
      <c r="I221" s="67"/>
      <c r="J221" s="67"/>
      <c r="K221" s="67"/>
    </row>
    <row r="222" spans="8:11" ht="12.75">
      <c r="H222" s="67"/>
      <c r="I222" s="67"/>
      <c r="J222" s="67"/>
      <c r="K222" s="67"/>
    </row>
    <row r="223" spans="8:11" ht="12.75">
      <c r="H223" s="67"/>
      <c r="I223" s="67"/>
      <c r="J223" s="67"/>
      <c r="K223" s="67"/>
    </row>
    <row r="224" spans="8:11" ht="12.75">
      <c r="H224" s="67"/>
      <c r="I224" s="67"/>
      <c r="J224" s="67"/>
      <c r="K224" s="67"/>
    </row>
    <row r="225" spans="8:11" ht="12.75">
      <c r="H225" s="67"/>
      <c r="I225" s="67"/>
      <c r="J225" s="67"/>
      <c r="K225" s="67"/>
    </row>
    <row r="226" spans="8:11" ht="12.75">
      <c r="H226" s="67"/>
      <c r="I226" s="67"/>
      <c r="J226" s="67"/>
      <c r="K226" s="67"/>
    </row>
    <row r="227" spans="8:11" ht="12.75">
      <c r="H227" s="67"/>
      <c r="I227" s="67"/>
      <c r="J227" s="67"/>
      <c r="K227" s="67"/>
    </row>
    <row r="228" spans="8:11" ht="12.75">
      <c r="H228" s="67"/>
      <c r="I228" s="67"/>
      <c r="J228" s="67"/>
      <c r="K228" s="67"/>
    </row>
    <row r="229" spans="8:11" ht="12.75">
      <c r="H229" s="67"/>
      <c r="I229" s="67"/>
      <c r="J229" s="67"/>
      <c r="K229" s="67"/>
    </row>
    <row r="230" spans="8:11" ht="12.75">
      <c r="H230" s="67"/>
      <c r="I230" s="67"/>
      <c r="J230" s="67"/>
      <c r="K230" s="67"/>
    </row>
    <row r="231" spans="8:11" ht="12.75">
      <c r="H231" s="67"/>
      <c r="I231" s="67"/>
      <c r="J231" s="67"/>
      <c r="K231" s="67"/>
    </row>
    <row r="232" spans="8:11" ht="12.75">
      <c r="H232" s="67"/>
      <c r="I232" s="67"/>
      <c r="J232" s="67"/>
      <c r="K232" s="67"/>
    </row>
    <row r="233" spans="8:11" ht="12.75">
      <c r="H233" s="67"/>
      <c r="I233" s="67"/>
      <c r="J233" s="67"/>
      <c r="K233" s="67"/>
    </row>
    <row r="234" spans="8:11" ht="12.75">
      <c r="H234" s="67"/>
      <c r="I234" s="67"/>
      <c r="J234" s="67"/>
      <c r="K234" s="67"/>
    </row>
    <row r="235" spans="8:11" ht="12.75">
      <c r="H235" s="67"/>
      <c r="I235" s="67"/>
      <c r="J235" s="67"/>
      <c r="K235" s="67"/>
    </row>
    <row r="236" spans="8:11" ht="12.75">
      <c r="H236" s="67"/>
      <c r="I236" s="67"/>
      <c r="J236" s="67"/>
      <c r="K236" s="67"/>
    </row>
    <row r="237" spans="8:11" ht="12.75">
      <c r="H237" s="67"/>
      <c r="I237" s="67"/>
      <c r="J237" s="67"/>
      <c r="K237" s="67"/>
    </row>
    <row r="238" spans="8:11" ht="12.75">
      <c r="H238" s="67"/>
      <c r="I238" s="67"/>
      <c r="J238" s="67"/>
      <c r="K238" s="67"/>
    </row>
    <row r="239" spans="8:11" ht="12.75">
      <c r="H239" s="67"/>
      <c r="I239" s="67"/>
      <c r="J239" s="67"/>
      <c r="K239" s="67"/>
    </row>
    <row r="240" spans="8:11" ht="12.75">
      <c r="H240" s="67"/>
      <c r="I240" s="67"/>
      <c r="J240" s="67"/>
      <c r="K240" s="67"/>
    </row>
    <row r="241" spans="8:11" ht="12.75">
      <c r="H241" s="67"/>
      <c r="I241" s="67"/>
      <c r="J241" s="67"/>
      <c r="K241" s="67"/>
    </row>
    <row r="242" spans="8:11" ht="12.75">
      <c r="H242" s="67"/>
      <c r="I242" s="67"/>
      <c r="J242" s="67"/>
      <c r="K242" s="67"/>
    </row>
    <row r="243" spans="8:11" ht="12.75">
      <c r="H243" s="67"/>
      <c r="I243" s="67"/>
      <c r="J243" s="67"/>
      <c r="K243" s="67"/>
    </row>
    <row r="244" spans="8:11" ht="12.75">
      <c r="H244" s="67"/>
      <c r="I244" s="67"/>
      <c r="J244" s="67"/>
      <c r="K244" s="67"/>
    </row>
    <row r="245" spans="8:11" ht="12.75">
      <c r="H245" s="67"/>
      <c r="I245" s="67"/>
      <c r="J245" s="67"/>
      <c r="K245" s="67"/>
    </row>
    <row r="246" spans="8:11" ht="12.75">
      <c r="H246" s="67"/>
      <c r="I246" s="67"/>
      <c r="J246" s="67"/>
      <c r="K246" s="67"/>
    </row>
    <row r="247" spans="8:11" ht="12.75">
      <c r="H247" s="67"/>
      <c r="I247" s="67"/>
      <c r="J247" s="67"/>
      <c r="K247" s="67"/>
    </row>
    <row r="248" spans="8:11" ht="12.75">
      <c r="H248" s="67"/>
      <c r="I248" s="67"/>
      <c r="J248" s="67"/>
      <c r="K248" s="67"/>
    </row>
    <row r="249" spans="8:11" ht="12.75">
      <c r="H249" s="67"/>
      <c r="I249" s="67"/>
      <c r="J249" s="67"/>
      <c r="K249" s="67"/>
    </row>
    <row r="250" spans="8:11" ht="12.75">
      <c r="H250" s="67"/>
      <c r="I250" s="67"/>
      <c r="J250" s="67"/>
      <c r="K250" s="67"/>
    </row>
    <row r="251" spans="8:11" ht="12.75">
      <c r="H251" s="67"/>
      <c r="I251" s="67"/>
      <c r="J251" s="67"/>
      <c r="K251" s="67"/>
    </row>
    <row r="252" spans="8:11" ht="12.75">
      <c r="H252" s="67"/>
      <c r="I252" s="67"/>
      <c r="J252" s="67"/>
      <c r="K252" s="67"/>
    </row>
    <row r="253" spans="8:11" ht="12.75">
      <c r="H253" s="67"/>
      <c r="I253" s="67"/>
      <c r="J253" s="67"/>
      <c r="K253" s="67"/>
    </row>
    <row r="254" spans="8:11" ht="12.75">
      <c r="H254" s="67"/>
      <c r="I254" s="67"/>
      <c r="J254" s="67"/>
      <c r="K254" s="67"/>
    </row>
    <row r="255" spans="8:11" ht="12.75">
      <c r="H255" s="67"/>
      <c r="I255" s="67"/>
      <c r="J255" s="67"/>
      <c r="K255" s="67"/>
    </row>
    <row r="256" spans="8:11" ht="12.75">
      <c r="H256" s="67"/>
      <c r="I256" s="67"/>
      <c r="J256" s="67"/>
      <c r="K256" s="67"/>
    </row>
    <row r="257" spans="8:11" ht="12.75">
      <c r="H257" s="67"/>
      <c r="I257" s="67"/>
      <c r="J257" s="67"/>
      <c r="K257" s="67"/>
    </row>
    <row r="258" spans="8:11" ht="12.75">
      <c r="H258" s="67"/>
      <c r="I258" s="67"/>
      <c r="J258" s="67"/>
      <c r="K258" s="67"/>
    </row>
    <row r="259" spans="8:11" ht="12.75">
      <c r="H259" s="67"/>
      <c r="I259" s="67"/>
      <c r="J259" s="67"/>
      <c r="K259" s="67"/>
    </row>
    <row r="260" spans="8:11" ht="12.75">
      <c r="H260" s="67"/>
      <c r="I260" s="67"/>
      <c r="J260" s="67"/>
      <c r="K260" s="67"/>
    </row>
    <row r="261" spans="8:11" ht="12.75">
      <c r="H261" s="67"/>
      <c r="I261" s="67"/>
      <c r="J261" s="67"/>
      <c r="K261" s="67"/>
    </row>
    <row r="262" spans="8:11" ht="12.75">
      <c r="H262" s="67"/>
      <c r="I262" s="67"/>
      <c r="J262" s="67"/>
      <c r="K262" s="67"/>
    </row>
    <row r="263" spans="8:11" ht="12.75">
      <c r="H263" s="67"/>
      <c r="I263" s="67"/>
      <c r="J263" s="67"/>
      <c r="K263" s="67"/>
    </row>
    <row r="264" spans="8:11" ht="12.75">
      <c r="H264" s="67"/>
      <c r="I264" s="67"/>
      <c r="J264" s="67"/>
      <c r="K264" s="67"/>
    </row>
    <row r="265" spans="8:11" ht="12.75">
      <c r="H265" s="67"/>
      <c r="I265" s="67"/>
      <c r="J265" s="67"/>
      <c r="K265" s="67"/>
    </row>
    <row r="266" spans="8:11" ht="12.75">
      <c r="H266" s="67"/>
      <c r="I266" s="67"/>
      <c r="J266" s="67"/>
      <c r="K266" s="67"/>
    </row>
    <row r="267" spans="8:11" ht="12.75">
      <c r="H267" s="67"/>
      <c r="I267" s="67"/>
      <c r="J267" s="67"/>
      <c r="K267" s="67"/>
    </row>
    <row r="268" spans="8:11" ht="12.75">
      <c r="H268" s="67"/>
      <c r="I268" s="67"/>
      <c r="J268" s="67"/>
      <c r="K268" s="67"/>
    </row>
    <row r="269" spans="8:11" ht="12.75">
      <c r="H269" s="67"/>
      <c r="I269" s="67"/>
      <c r="J269" s="67"/>
      <c r="K269" s="67"/>
    </row>
    <row r="270" spans="8:11" ht="12.75">
      <c r="H270" s="67"/>
      <c r="I270" s="67"/>
      <c r="J270" s="67"/>
      <c r="K270" s="67"/>
    </row>
    <row r="271" spans="8:11" ht="12.75">
      <c r="H271" s="67"/>
      <c r="I271" s="67"/>
      <c r="J271" s="67"/>
      <c r="K271" s="67"/>
    </row>
    <row r="272" spans="8:11" ht="12.75">
      <c r="H272" s="67"/>
      <c r="I272" s="67"/>
      <c r="J272" s="67"/>
      <c r="K272" s="67"/>
    </row>
    <row r="273" spans="8:11" ht="12.75">
      <c r="H273" s="67"/>
      <c r="I273" s="67"/>
      <c r="J273" s="67"/>
      <c r="K273" s="67"/>
    </row>
    <row r="274" spans="8:11" ht="12.75">
      <c r="H274" s="67"/>
      <c r="I274" s="67"/>
      <c r="J274" s="67"/>
      <c r="K274" s="67"/>
    </row>
    <row r="275" spans="8:11" ht="12.75">
      <c r="H275" s="67"/>
      <c r="I275" s="67"/>
      <c r="J275" s="67"/>
      <c r="K275" s="67"/>
    </row>
    <row r="276" spans="8:11" ht="12.75">
      <c r="H276" s="67"/>
      <c r="I276" s="67"/>
      <c r="J276" s="67"/>
      <c r="K276" s="67"/>
    </row>
    <row r="277" spans="8:11" ht="12.75">
      <c r="H277" s="67"/>
      <c r="I277" s="67"/>
      <c r="J277" s="67"/>
      <c r="K277" s="67"/>
    </row>
    <row r="278" spans="8:11" ht="12.75">
      <c r="H278" s="67"/>
      <c r="I278" s="67"/>
      <c r="J278" s="67"/>
      <c r="K278" s="67"/>
    </row>
    <row r="279" spans="8:11" ht="12.75">
      <c r="H279" s="67"/>
      <c r="I279" s="67"/>
      <c r="J279" s="67"/>
      <c r="K279" s="67"/>
    </row>
    <row r="280" spans="8:11" ht="12.75">
      <c r="H280" s="67"/>
      <c r="I280" s="67"/>
      <c r="J280" s="67"/>
      <c r="K280" s="67"/>
    </row>
    <row r="281" spans="8:11" ht="12.75">
      <c r="H281" s="67"/>
      <c r="I281" s="67"/>
      <c r="J281" s="67"/>
      <c r="K281" s="67"/>
    </row>
    <row r="282" spans="8:11" ht="12.75">
      <c r="H282" s="67"/>
      <c r="I282" s="67"/>
      <c r="J282" s="67"/>
      <c r="K282" s="67"/>
    </row>
    <row r="283" spans="8:11" ht="12.75">
      <c r="H283" s="67"/>
      <c r="I283" s="67"/>
      <c r="J283" s="67"/>
      <c r="K283" s="67"/>
    </row>
    <row r="284" spans="8:11" ht="12.75">
      <c r="H284" s="67"/>
      <c r="I284" s="67"/>
      <c r="J284" s="67"/>
      <c r="K284" s="67"/>
    </row>
    <row r="285" spans="8:11" ht="12.75">
      <c r="H285" s="67"/>
      <c r="I285" s="67"/>
      <c r="J285" s="67"/>
      <c r="K285" s="67"/>
    </row>
    <row r="286" spans="8:11" ht="12.75">
      <c r="H286" s="67"/>
      <c r="I286" s="67"/>
      <c r="J286" s="67"/>
      <c r="K286" s="67"/>
    </row>
    <row r="287" spans="8:11" ht="12.75">
      <c r="H287" s="67"/>
      <c r="I287" s="67"/>
      <c r="J287" s="67"/>
      <c r="K287" s="67"/>
    </row>
    <row r="288" spans="8:11" ht="12.75">
      <c r="H288" s="67"/>
      <c r="I288" s="67"/>
      <c r="J288" s="67"/>
      <c r="K288" s="67"/>
    </row>
    <row r="289" spans="8:11" ht="12.75">
      <c r="H289" s="67"/>
      <c r="I289" s="67"/>
      <c r="J289" s="67"/>
      <c r="K289" s="67"/>
    </row>
    <row r="290" spans="8:11" ht="12.75">
      <c r="H290" s="67"/>
      <c r="I290" s="67"/>
      <c r="J290" s="67"/>
      <c r="K290" s="67"/>
    </row>
    <row r="291" spans="8:11" ht="12.75">
      <c r="H291" s="67"/>
      <c r="I291" s="67"/>
      <c r="J291" s="67"/>
      <c r="K291" s="67"/>
    </row>
    <row r="292" spans="8:11" ht="12.75">
      <c r="H292" s="67"/>
      <c r="I292" s="67"/>
      <c r="J292" s="67"/>
      <c r="K292" s="67"/>
    </row>
    <row r="293" spans="8:11" ht="12.75">
      <c r="H293" s="67"/>
      <c r="I293" s="67"/>
      <c r="J293" s="67"/>
      <c r="K293" s="67"/>
    </row>
    <row r="294" spans="8:11" ht="12.75">
      <c r="H294" s="67"/>
      <c r="I294" s="67"/>
      <c r="J294" s="67"/>
      <c r="K294" s="67"/>
    </row>
    <row r="295" spans="8:11" ht="12.75">
      <c r="H295" s="67"/>
      <c r="I295" s="67"/>
      <c r="J295" s="67"/>
      <c r="K295" s="67"/>
    </row>
    <row r="296" spans="8:11" ht="12.75">
      <c r="H296" s="67"/>
      <c r="I296" s="67"/>
      <c r="J296" s="67"/>
      <c r="K296" s="67"/>
    </row>
    <row r="297" spans="8:11" ht="12.75">
      <c r="H297" s="67"/>
      <c r="I297" s="67"/>
      <c r="J297" s="67"/>
      <c r="K297" s="67"/>
    </row>
    <row r="298" spans="8:11" ht="12.75">
      <c r="H298" s="67"/>
      <c r="I298" s="67"/>
      <c r="J298" s="67"/>
      <c r="K298" s="67"/>
    </row>
    <row r="299" spans="8:11" ht="12.75">
      <c r="H299" s="67"/>
      <c r="I299" s="67"/>
      <c r="J299" s="67"/>
      <c r="K299" s="67"/>
    </row>
    <row r="300" spans="8:11" ht="12.75">
      <c r="H300" s="67"/>
      <c r="I300" s="67"/>
      <c r="J300" s="67"/>
      <c r="K300" s="67"/>
    </row>
    <row r="301" spans="8:11" ht="12.75">
      <c r="H301" s="67"/>
      <c r="I301" s="67"/>
      <c r="J301" s="67"/>
      <c r="K301" s="67"/>
    </row>
    <row r="302" spans="8:11" ht="12.75">
      <c r="H302" s="67"/>
      <c r="I302" s="67"/>
      <c r="J302" s="67"/>
      <c r="K302" s="67"/>
    </row>
    <row r="303" spans="8:11" ht="12.75">
      <c r="H303" s="67"/>
      <c r="I303" s="67"/>
      <c r="J303" s="67"/>
      <c r="K303" s="67"/>
    </row>
    <row r="304" spans="8:11" ht="12.75">
      <c r="H304" s="67"/>
      <c r="I304" s="67"/>
      <c r="J304" s="67"/>
      <c r="K304" s="67"/>
    </row>
    <row r="305" spans="8:11" ht="12.75">
      <c r="H305" s="67"/>
      <c r="I305" s="67"/>
      <c r="J305" s="67"/>
      <c r="K305" s="67"/>
    </row>
    <row r="306" spans="8:11" ht="12.75">
      <c r="H306" s="67"/>
      <c r="I306" s="67"/>
      <c r="J306" s="67"/>
      <c r="K306" s="67"/>
    </row>
    <row r="307" spans="8:11" ht="12.75">
      <c r="H307" s="67"/>
      <c r="I307" s="67"/>
      <c r="J307" s="67"/>
      <c r="K307" s="67"/>
    </row>
    <row r="308" spans="8:11" ht="12.75">
      <c r="H308" s="67"/>
      <c r="I308" s="67"/>
      <c r="J308" s="67"/>
      <c r="K308" s="67"/>
    </row>
    <row r="309" spans="8:11" ht="12.75">
      <c r="H309" s="67"/>
      <c r="I309" s="67"/>
      <c r="J309" s="67"/>
      <c r="K309" s="67"/>
    </row>
    <row r="310" spans="8:11" ht="12.75">
      <c r="H310" s="67"/>
      <c r="I310" s="67"/>
      <c r="J310" s="67"/>
      <c r="K310" s="67"/>
    </row>
    <row r="311" spans="8:11" ht="12.75">
      <c r="H311" s="67"/>
      <c r="I311" s="67"/>
      <c r="J311" s="67"/>
      <c r="K311" s="67"/>
    </row>
    <row r="312" spans="8:11" ht="12.75">
      <c r="H312" s="67"/>
      <c r="I312" s="67"/>
      <c r="J312" s="67"/>
      <c r="K312" s="67"/>
    </row>
    <row r="313" spans="8:11" ht="12.75">
      <c r="H313" s="67"/>
      <c r="I313" s="67"/>
      <c r="J313" s="67"/>
      <c r="K313" s="67"/>
    </row>
    <row r="314" spans="8:11" ht="12.75">
      <c r="H314" s="67"/>
      <c r="I314" s="67"/>
      <c r="J314" s="67"/>
      <c r="K314" s="67"/>
    </row>
    <row r="315" spans="8:11" ht="12.75">
      <c r="H315" s="67"/>
      <c r="I315" s="67"/>
      <c r="J315" s="67"/>
      <c r="K315" s="67"/>
    </row>
    <row r="316" spans="8:11" ht="12.75">
      <c r="H316" s="67"/>
      <c r="I316" s="67"/>
      <c r="J316" s="67"/>
      <c r="K316" s="67"/>
    </row>
    <row r="317" spans="8:11" ht="12.75">
      <c r="H317" s="67"/>
      <c r="I317" s="67"/>
      <c r="J317" s="67"/>
      <c r="K317" s="67"/>
    </row>
    <row r="318" spans="8:11" ht="12.75">
      <c r="H318" s="67"/>
      <c r="I318" s="67"/>
      <c r="J318" s="67"/>
      <c r="K318" s="67"/>
    </row>
    <row r="319" spans="8:11" ht="12.75">
      <c r="H319" s="67"/>
      <c r="I319" s="67"/>
      <c r="J319" s="67"/>
      <c r="K319" s="67"/>
    </row>
    <row r="320" spans="8:11" ht="12.75">
      <c r="H320" s="67"/>
      <c r="I320" s="67"/>
      <c r="J320" s="67"/>
      <c r="K320" s="67"/>
    </row>
    <row r="321" spans="8:11" ht="12.75">
      <c r="H321" s="67"/>
      <c r="I321" s="67"/>
      <c r="J321" s="67"/>
      <c r="K321" s="67"/>
    </row>
    <row r="322" spans="8:11" ht="12.75">
      <c r="H322" s="67"/>
      <c r="I322" s="67"/>
      <c r="J322" s="67"/>
      <c r="K322" s="67"/>
    </row>
    <row r="323" spans="8:11" ht="12.75">
      <c r="H323" s="67"/>
      <c r="I323" s="67"/>
      <c r="J323" s="67"/>
      <c r="K323" s="67"/>
    </row>
    <row r="324" spans="8:11" ht="12.75">
      <c r="H324" s="67"/>
      <c r="I324" s="67"/>
      <c r="J324" s="67"/>
      <c r="K324" s="67"/>
    </row>
    <row r="325" spans="8:11" ht="12.75">
      <c r="H325" s="67"/>
      <c r="I325" s="67"/>
      <c r="J325" s="67"/>
      <c r="K325" s="67"/>
    </row>
    <row r="326" spans="8:11" ht="12.75">
      <c r="H326" s="67"/>
      <c r="I326" s="67"/>
      <c r="J326" s="67"/>
      <c r="K326" s="67"/>
    </row>
    <row r="327" spans="8:11" ht="12.75">
      <c r="H327" s="67"/>
      <c r="I327" s="67"/>
      <c r="J327" s="67"/>
      <c r="K327" s="67"/>
    </row>
    <row r="328" spans="8:11" ht="12.75">
      <c r="H328" s="67"/>
      <c r="I328" s="67"/>
      <c r="J328" s="67"/>
      <c r="K328" s="67"/>
    </row>
    <row r="329" spans="8:11" ht="12.75">
      <c r="H329" s="67"/>
      <c r="I329" s="67"/>
      <c r="J329" s="67"/>
      <c r="K329" s="67"/>
    </row>
    <row r="330" spans="8:11" ht="12.75">
      <c r="H330" s="67"/>
      <c r="I330" s="67"/>
      <c r="J330" s="67"/>
      <c r="K330" s="67"/>
    </row>
    <row r="331" spans="8:11" ht="12.75">
      <c r="H331" s="67"/>
      <c r="I331" s="67"/>
      <c r="J331" s="67"/>
      <c r="K331" s="67"/>
    </row>
    <row r="332" spans="8:11" ht="12.75">
      <c r="H332" s="67"/>
      <c r="I332" s="67"/>
      <c r="J332" s="67"/>
      <c r="K332" s="67"/>
    </row>
    <row r="333" spans="8:11" ht="12.75">
      <c r="H333" s="67"/>
      <c r="I333" s="67"/>
      <c r="J333" s="67"/>
      <c r="K333" s="67"/>
    </row>
    <row r="334" spans="8:11" ht="12.75">
      <c r="H334" s="67"/>
      <c r="I334" s="67"/>
      <c r="J334" s="67"/>
      <c r="K334" s="67"/>
    </row>
    <row r="335" spans="8:11" ht="12.75">
      <c r="H335" s="67"/>
      <c r="I335" s="67"/>
      <c r="J335" s="67"/>
      <c r="K335" s="67"/>
    </row>
    <row r="336" spans="8:11" ht="12.75">
      <c r="H336" s="67"/>
      <c r="I336" s="67"/>
      <c r="J336" s="67"/>
      <c r="K336" s="67"/>
    </row>
    <row r="337" spans="8:11" ht="12.75">
      <c r="H337" s="67"/>
      <c r="I337" s="67"/>
      <c r="J337" s="67"/>
      <c r="K337" s="67"/>
    </row>
    <row r="338" spans="8:11" ht="12.75">
      <c r="H338" s="67"/>
      <c r="I338" s="67"/>
      <c r="J338" s="67"/>
      <c r="K338" s="67"/>
    </row>
    <row r="339" spans="8:11" ht="12.75">
      <c r="H339" s="67"/>
      <c r="I339" s="67"/>
      <c r="J339" s="67"/>
      <c r="K339" s="67"/>
    </row>
    <row r="340" spans="8:11" ht="12.75">
      <c r="H340" s="67"/>
      <c r="I340" s="67"/>
      <c r="J340" s="67"/>
      <c r="K340" s="67"/>
    </row>
    <row r="341" spans="8:11" ht="12.75">
      <c r="H341" s="67"/>
      <c r="I341" s="67"/>
      <c r="J341" s="67"/>
      <c r="K341" s="67"/>
    </row>
    <row r="342" spans="8:11" ht="12.75">
      <c r="H342" s="67"/>
      <c r="I342" s="67"/>
      <c r="J342" s="67"/>
      <c r="K342" s="67"/>
    </row>
    <row r="343" spans="8:11" ht="12.75">
      <c r="H343" s="67"/>
      <c r="I343" s="67"/>
      <c r="J343" s="67"/>
      <c r="K343" s="67"/>
    </row>
    <row r="344" spans="8:11" ht="12.75">
      <c r="H344" s="67"/>
      <c r="I344" s="67"/>
      <c r="J344" s="67"/>
      <c r="K344" s="67"/>
    </row>
    <row r="345" spans="8:11" ht="12.75">
      <c r="H345" s="67"/>
      <c r="I345" s="67"/>
      <c r="J345" s="67"/>
      <c r="K345" s="67"/>
    </row>
    <row r="346" spans="8:11" ht="12.75">
      <c r="H346" s="67"/>
      <c r="I346" s="67"/>
      <c r="J346" s="67"/>
      <c r="K346" s="67"/>
    </row>
    <row r="347" spans="8:11" ht="12.75">
      <c r="H347" s="67"/>
      <c r="I347" s="67"/>
      <c r="J347" s="67"/>
      <c r="K347" s="67"/>
    </row>
    <row r="348" spans="8:11" ht="12.75">
      <c r="H348" s="67"/>
      <c r="I348" s="67"/>
      <c r="J348" s="67"/>
      <c r="K348" s="67"/>
    </row>
    <row r="349" spans="8:11" ht="12.75">
      <c r="H349" s="67"/>
      <c r="I349" s="67"/>
      <c r="J349" s="67"/>
      <c r="K349" s="67"/>
    </row>
    <row r="350" spans="8:11" ht="12.75">
      <c r="H350" s="67"/>
      <c r="I350" s="67"/>
      <c r="J350" s="67"/>
      <c r="K350" s="67"/>
    </row>
    <row r="351" spans="8:11" ht="12.75">
      <c r="H351" s="67"/>
      <c r="I351" s="67"/>
      <c r="J351" s="67"/>
      <c r="K351" s="67"/>
    </row>
    <row r="352" spans="8:11" ht="12.75">
      <c r="H352" s="67"/>
      <c r="I352" s="67"/>
      <c r="J352" s="67"/>
      <c r="K352" s="67"/>
    </row>
    <row r="353" spans="8:11" ht="12.75">
      <c r="H353" s="67"/>
      <c r="I353" s="67"/>
      <c r="J353" s="67"/>
      <c r="K353" s="67"/>
    </row>
    <row r="354" spans="8:11" ht="12.75">
      <c r="H354" s="67"/>
      <c r="I354" s="67"/>
      <c r="J354" s="67"/>
      <c r="K354" s="67"/>
    </row>
    <row r="355" spans="8:11" ht="12.75">
      <c r="H355" s="67"/>
      <c r="I355" s="67"/>
      <c r="J355" s="67"/>
      <c r="K355" s="67"/>
    </row>
    <row r="356" spans="8:11" ht="12.75">
      <c r="H356" s="67"/>
      <c r="I356" s="67"/>
      <c r="J356" s="67"/>
      <c r="K356" s="67"/>
    </row>
    <row r="357" spans="8:11" ht="12.75">
      <c r="H357" s="67"/>
      <c r="I357" s="67"/>
      <c r="J357" s="67"/>
      <c r="K357" s="67"/>
    </row>
    <row r="358" spans="8:11" ht="12.75">
      <c r="H358" s="67"/>
      <c r="I358" s="67"/>
      <c r="J358" s="67"/>
      <c r="K358" s="67"/>
    </row>
    <row r="359" spans="8:11" ht="12.75">
      <c r="H359" s="67"/>
      <c r="I359" s="67"/>
      <c r="J359" s="67"/>
      <c r="K359" s="67"/>
    </row>
    <row r="360" spans="8:11" ht="12.75">
      <c r="H360" s="67"/>
      <c r="I360" s="67"/>
      <c r="J360" s="67"/>
      <c r="K360" s="67"/>
    </row>
    <row r="361" spans="8:11" ht="12.75">
      <c r="H361" s="67"/>
      <c r="I361" s="67"/>
      <c r="J361" s="67"/>
      <c r="K361" s="67"/>
    </row>
    <row r="362" spans="8:11" ht="12.75">
      <c r="H362" s="67"/>
      <c r="I362" s="67"/>
      <c r="J362" s="67"/>
      <c r="K362" s="67"/>
    </row>
    <row r="363" spans="8:11" ht="12.75">
      <c r="H363" s="67"/>
      <c r="I363" s="67"/>
      <c r="J363" s="67"/>
      <c r="K363" s="67"/>
    </row>
    <row r="364" spans="8:11" ht="12.75">
      <c r="H364" s="67"/>
      <c r="I364" s="67"/>
      <c r="J364" s="67"/>
      <c r="K364" s="67"/>
    </row>
    <row r="365" spans="8:11" ht="12.75">
      <c r="H365" s="67"/>
      <c r="I365" s="67"/>
      <c r="J365" s="67"/>
      <c r="K365" s="67"/>
    </row>
    <row r="366" spans="8:11" ht="12.75">
      <c r="H366" s="67"/>
      <c r="I366" s="67"/>
      <c r="J366" s="67"/>
      <c r="K366" s="67"/>
    </row>
    <row r="367" spans="8:11" ht="12.75">
      <c r="H367" s="67"/>
      <c r="I367" s="67"/>
      <c r="J367" s="67"/>
      <c r="K367" s="67"/>
    </row>
    <row r="368" spans="8:11" ht="12.75">
      <c r="H368" s="67"/>
      <c r="I368" s="67"/>
      <c r="J368" s="67"/>
      <c r="K368" s="67"/>
    </row>
    <row r="369" spans="8:11" ht="12.75">
      <c r="H369" s="67"/>
      <c r="I369" s="67"/>
      <c r="J369" s="67"/>
      <c r="K369" s="67"/>
    </row>
    <row r="370" spans="8:11" ht="12.75">
      <c r="H370" s="67"/>
      <c r="I370" s="67"/>
      <c r="J370" s="67"/>
      <c r="K370" s="67"/>
    </row>
    <row r="371" spans="8:11" ht="12.75">
      <c r="H371" s="67"/>
      <c r="I371" s="67"/>
      <c r="J371" s="67"/>
      <c r="K371" s="67"/>
    </row>
    <row r="372" spans="8:11" ht="12.75">
      <c r="H372" s="67"/>
      <c r="I372" s="67"/>
      <c r="J372" s="67"/>
      <c r="K372" s="67"/>
    </row>
    <row r="373" spans="8:11" ht="12.75">
      <c r="H373" s="67"/>
      <c r="I373" s="67"/>
      <c r="J373" s="67"/>
      <c r="K373" s="67"/>
    </row>
    <row r="374" spans="8:11" ht="12.75">
      <c r="H374" s="67"/>
      <c r="I374" s="67"/>
      <c r="J374" s="67"/>
      <c r="K374" s="67"/>
    </row>
    <row r="375" spans="8:11" ht="12.75">
      <c r="H375" s="67"/>
      <c r="I375" s="67"/>
      <c r="J375" s="67"/>
      <c r="K375" s="67"/>
    </row>
    <row r="376" spans="8:11" ht="12.75">
      <c r="H376" s="67"/>
      <c r="I376" s="67"/>
      <c r="J376" s="67"/>
      <c r="K376" s="67"/>
    </row>
    <row r="377" spans="8:11" ht="12.75">
      <c r="H377" s="67"/>
      <c r="I377" s="67"/>
      <c r="J377" s="67"/>
      <c r="K377" s="67"/>
    </row>
    <row r="378" spans="8:11" ht="12.75">
      <c r="H378" s="67"/>
      <c r="I378" s="67"/>
      <c r="J378" s="67"/>
      <c r="K378" s="67"/>
    </row>
    <row r="379" spans="8:11" ht="12.75">
      <c r="H379" s="67"/>
      <c r="I379" s="67"/>
      <c r="J379" s="67"/>
      <c r="K379" s="67"/>
    </row>
    <row r="380" spans="8:11" ht="12.75">
      <c r="H380" s="67"/>
      <c r="I380" s="67"/>
      <c r="J380" s="67"/>
      <c r="K380" s="67"/>
    </row>
    <row r="381" spans="8:11" ht="12.75">
      <c r="H381" s="67"/>
      <c r="I381" s="67"/>
      <c r="J381" s="67"/>
      <c r="K381" s="67"/>
    </row>
    <row r="382" spans="8:11" ht="12.75">
      <c r="H382" s="67"/>
      <c r="I382" s="67"/>
      <c r="J382" s="67"/>
      <c r="K382" s="67"/>
    </row>
    <row r="383" spans="8:11" ht="12.75">
      <c r="H383" s="67"/>
      <c r="I383" s="67"/>
      <c r="J383" s="67"/>
      <c r="K383" s="67"/>
    </row>
    <row r="384" spans="8:11" ht="12.75">
      <c r="H384" s="67"/>
      <c r="I384" s="67"/>
      <c r="J384" s="67"/>
      <c r="K384" s="67"/>
    </row>
    <row r="385" spans="8:11" ht="12.75">
      <c r="H385" s="67"/>
      <c r="I385" s="67"/>
      <c r="J385" s="67"/>
      <c r="K385" s="67"/>
    </row>
    <row r="386" spans="8:11" ht="12.75">
      <c r="H386" s="67"/>
      <c r="I386" s="67"/>
      <c r="J386" s="67"/>
      <c r="K386" s="67"/>
    </row>
    <row r="387" spans="8:11" ht="12.75">
      <c r="H387" s="67"/>
      <c r="I387" s="67"/>
      <c r="J387" s="67"/>
      <c r="K387" s="67"/>
    </row>
    <row r="388" spans="8:11" ht="12.75">
      <c r="H388" s="67"/>
      <c r="I388" s="67"/>
      <c r="J388" s="67"/>
      <c r="K388" s="67"/>
    </row>
    <row r="389" spans="8:11" ht="12.75">
      <c r="H389" s="67"/>
      <c r="I389" s="67"/>
      <c r="J389" s="67"/>
      <c r="K389" s="67"/>
    </row>
    <row r="390" spans="8:11" ht="12.75">
      <c r="H390" s="67"/>
      <c r="I390" s="67"/>
      <c r="J390" s="67"/>
      <c r="K390" s="67"/>
    </row>
    <row r="391" spans="8:11" ht="12.75">
      <c r="H391" s="67"/>
      <c r="I391" s="67"/>
      <c r="J391" s="67"/>
      <c r="K391" s="67"/>
    </row>
    <row r="392" spans="8:11" ht="12.75">
      <c r="H392" s="67"/>
      <c r="I392" s="67"/>
      <c r="J392" s="67"/>
      <c r="K392" s="67"/>
    </row>
    <row r="393" spans="8:11" ht="12.75">
      <c r="H393" s="67"/>
      <c r="I393" s="67"/>
      <c r="J393" s="67"/>
      <c r="K393" s="67"/>
    </row>
    <row r="394" spans="8:11" ht="12.75">
      <c r="H394" s="67"/>
      <c r="I394" s="67"/>
      <c r="J394" s="67"/>
      <c r="K394" s="67"/>
    </row>
    <row r="395" spans="8:11" ht="12.75">
      <c r="H395" s="67"/>
      <c r="I395" s="67"/>
      <c r="J395" s="67"/>
      <c r="K395" s="67"/>
    </row>
    <row r="396" spans="8:11" ht="12.75">
      <c r="H396" s="67"/>
      <c r="I396" s="67"/>
      <c r="J396" s="67"/>
      <c r="K396" s="67"/>
    </row>
    <row r="397" spans="8:11" ht="12.75">
      <c r="H397" s="67"/>
      <c r="I397" s="67"/>
      <c r="J397" s="67"/>
      <c r="K397" s="67"/>
    </row>
    <row r="398" spans="8:11" ht="12.75">
      <c r="H398" s="67"/>
      <c r="I398" s="67"/>
      <c r="J398" s="67"/>
      <c r="K398" s="67"/>
    </row>
    <row r="399" spans="8:11" ht="12.75">
      <c r="H399" s="67"/>
      <c r="I399" s="67"/>
      <c r="J399" s="67"/>
      <c r="K399" s="67"/>
    </row>
    <row r="400" spans="8:11" ht="12.75">
      <c r="H400" s="67"/>
      <c r="I400" s="67"/>
      <c r="J400" s="67"/>
      <c r="K400" s="67"/>
    </row>
    <row r="401" spans="8:11" ht="12.75">
      <c r="H401" s="67"/>
      <c r="I401" s="67"/>
      <c r="J401" s="67"/>
      <c r="K401" s="67"/>
    </row>
    <row r="402" spans="8:11" ht="12.75">
      <c r="H402" s="67"/>
      <c r="I402" s="67"/>
      <c r="J402" s="67"/>
      <c r="K402" s="67"/>
    </row>
    <row r="403" spans="8:11" ht="12.75">
      <c r="H403" s="67"/>
      <c r="I403" s="67"/>
      <c r="J403" s="67"/>
      <c r="K403" s="67"/>
    </row>
    <row r="404" spans="8:11" ht="12.75">
      <c r="H404" s="67"/>
      <c r="I404" s="67"/>
      <c r="J404" s="67"/>
      <c r="K404" s="67"/>
    </row>
    <row r="405" spans="8:11" ht="12.75">
      <c r="H405" s="67"/>
      <c r="I405" s="67"/>
      <c r="J405" s="67"/>
      <c r="K405" s="67"/>
    </row>
    <row r="406" spans="8:11" ht="12.75">
      <c r="H406" s="67"/>
      <c r="I406" s="67"/>
      <c r="J406" s="67"/>
      <c r="K406" s="67"/>
    </row>
    <row r="407" spans="8:11" ht="12.75">
      <c r="H407" s="67"/>
      <c r="I407" s="67"/>
      <c r="J407" s="67"/>
      <c r="K407" s="67"/>
    </row>
    <row r="408" spans="8:11" ht="12.75">
      <c r="H408" s="67"/>
      <c r="I408" s="67"/>
      <c r="J408" s="67"/>
      <c r="K408" s="67"/>
    </row>
    <row r="409" spans="8:11" ht="12.75">
      <c r="H409" s="67"/>
      <c r="I409" s="67"/>
      <c r="J409" s="67"/>
      <c r="K409" s="67"/>
    </row>
    <row r="410" spans="8:11" ht="12.75">
      <c r="H410" s="67"/>
      <c r="I410" s="67"/>
      <c r="J410" s="67"/>
      <c r="K410" s="67"/>
    </row>
    <row r="411" spans="8:11" ht="12.75">
      <c r="H411" s="67"/>
      <c r="I411" s="67"/>
      <c r="J411" s="67"/>
      <c r="K411" s="67"/>
    </row>
    <row r="412" spans="8:11" ht="12.75">
      <c r="H412" s="67"/>
      <c r="I412" s="67"/>
      <c r="J412" s="67"/>
      <c r="K412" s="67"/>
    </row>
    <row r="413" spans="8:11" ht="12.75">
      <c r="H413" s="67"/>
      <c r="I413" s="67"/>
      <c r="J413" s="67"/>
      <c r="K413" s="67"/>
    </row>
    <row r="414" spans="8:11" ht="12.75">
      <c r="H414" s="67"/>
      <c r="I414" s="67"/>
      <c r="J414" s="67"/>
      <c r="K414" s="67"/>
    </row>
    <row r="415" spans="8:11" ht="12.75">
      <c r="H415" s="67"/>
      <c r="I415" s="67"/>
      <c r="J415" s="67"/>
      <c r="K415" s="67"/>
    </row>
    <row r="416" spans="8:11" ht="12.75">
      <c r="H416" s="67"/>
      <c r="I416" s="67"/>
      <c r="J416" s="67"/>
      <c r="K416" s="67"/>
    </row>
    <row r="417" spans="8:11" ht="12.75">
      <c r="H417" s="67"/>
      <c r="I417" s="67"/>
      <c r="J417" s="67"/>
      <c r="K417" s="67"/>
    </row>
    <row r="418" spans="8:11" ht="12.75">
      <c r="H418" s="67"/>
      <c r="I418" s="67"/>
      <c r="J418" s="67"/>
      <c r="K418" s="67"/>
    </row>
    <row r="419" spans="8:11" ht="12.75">
      <c r="H419" s="67"/>
      <c r="I419" s="67"/>
      <c r="J419" s="67"/>
      <c r="K419" s="67"/>
    </row>
    <row r="420" spans="8:11" ht="12.75">
      <c r="H420" s="67"/>
      <c r="I420" s="67"/>
      <c r="J420" s="67"/>
      <c r="K420" s="67"/>
    </row>
    <row r="421" spans="8:11" ht="12.75">
      <c r="H421" s="67"/>
      <c r="I421" s="67"/>
      <c r="J421" s="67"/>
      <c r="K421" s="67"/>
    </row>
    <row r="422" spans="8:11" ht="12.75">
      <c r="H422" s="67"/>
      <c r="I422" s="67"/>
      <c r="J422" s="67"/>
      <c r="K422" s="67"/>
    </row>
    <row r="423" spans="8:11" ht="12.75">
      <c r="H423" s="67"/>
      <c r="I423" s="67"/>
      <c r="J423" s="67"/>
      <c r="K423" s="67"/>
    </row>
    <row r="424" spans="8:11" ht="12.75">
      <c r="H424" s="67"/>
      <c r="I424" s="67"/>
      <c r="J424" s="67"/>
      <c r="K424" s="67"/>
    </row>
    <row r="425" spans="8:11" ht="12.75">
      <c r="H425" s="67"/>
      <c r="I425" s="67"/>
      <c r="J425" s="67"/>
      <c r="K425" s="67"/>
    </row>
    <row r="426" spans="8:11" ht="12.75">
      <c r="H426" s="67"/>
      <c r="I426" s="67"/>
      <c r="J426" s="67"/>
      <c r="K426" s="67"/>
    </row>
    <row r="427" spans="8:11" ht="12.75">
      <c r="H427" s="67"/>
      <c r="I427" s="67"/>
      <c r="J427" s="67"/>
      <c r="K427" s="67"/>
    </row>
    <row r="428" spans="8:11" ht="12.75">
      <c r="H428" s="67"/>
      <c r="I428" s="67"/>
      <c r="J428" s="67"/>
      <c r="K428" s="67"/>
    </row>
    <row r="429" spans="8:11" ht="12.75">
      <c r="H429" s="67"/>
      <c r="I429" s="67"/>
      <c r="J429" s="67"/>
      <c r="K429" s="67"/>
    </row>
    <row r="430" spans="8:11" ht="12.75">
      <c r="H430" s="67"/>
      <c r="I430" s="67"/>
      <c r="J430" s="67"/>
      <c r="K430" s="67"/>
    </row>
    <row r="431" spans="8:11" ht="12.75">
      <c r="H431" s="67"/>
      <c r="I431" s="67"/>
      <c r="J431" s="67"/>
      <c r="K431" s="67"/>
    </row>
    <row r="432" spans="8:11" ht="12.75">
      <c r="H432" s="67"/>
      <c r="I432" s="67"/>
      <c r="J432" s="67"/>
      <c r="K432" s="67"/>
    </row>
    <row r="433" spans="8:11" ht="12.75">
      <c r="H433" s="67"/>
      <c r="I433" s="67"/>
      <c r="J433" s="67"/>
      <c r="K433" s="67"/>
    </row>
    <row r="434" spans="8:11" ht="12.75">
      <c r="H434" s="67"/>
      <c r="I434" s="67"/>
      <c r="J434" s="67"/>
      <c r="K434" s="67"/>
    </row>
    <row r="435" spans="8:11" ht="12.75">
      <c r="H435" s="67"/>
      <c r="I435" s="67"/>
      <c r="J435" s="67"/>
      <c r="K435" s="67"/>
    </row>
    <row r="436" spans="8:11" ht="12.75">
      <c r="H436" s="67"/>
      <c r="I436" s="67"/>
      <c r="J436" s="67"/>
      <c r="K436" s="67"/>
    </row>
    <row r="437" spans="8:11" ht="12.75">
      <c r="H437" s="67"/>
      <c r="I437" s="67"/>
      <c r="J437" s="67"/>
      <c r="K437" s="67"/>
    </row>
    <row r="438" spans="8:11" ht="12.75">
      <c r="H438" s="67"/>
      <c r="I438" s="67"/>
      <c r="J438" s="67"/>
      <c r="K438" s="67"/>
    </row>
    <row r="439" spans="8:11" ht="12.75">
      <c r="H439" s="67"/>
      <c r="I439" s="67"/>
      <c r="J439" s="67"/>
      <c r="K439" s="67"/>
    </row>
    <row r="440" spans="8:11" ht="12.75">
      <c r="H440" s="67"/>
      <c r="I440" s="67"/>
      <c r="J440" s="67"/>
      <c r="K440" s="67"/>
    </row>
    <row r="441" spans="8:11" ht="12.75">
      <c r="H441" s="67"/>
      <c r="I441" s="67"/>
      <c r="J441" s="67"/>
      <c r="K441" s="67"/>
    </row>
    <row r="442" spans="8:11" ht="12.75">
      <c r="H442" s="67"/>
      <c r="I442" s="67"/>
      <c r="J442" s="67"/>
      <c r="K442" s="67"/>
    </row>
    <row r="443" spans="8:11" ht="12.75">
      <c r="H443" s="67"/>
      <c r="I443" s="67"/>
      <c r="J443" s="67"/>
      <c r="K443" s="67"/>
    </row>
    <row r="444" spans="8:11" ht="12.75">
      <c r="H444" s="67"/>
      <c r="I444" s="67"/>
      <c r="J444" s="67"/>
      <c r="K444" s="67"/>
    </row>
    <row r="445" spans="8:11" ht="12.75">
      <c r="H445" s="67"/>
      <c r="I445" s="67"/>
      <c r="J445" s="67"/>
      <c r="K445" s="67"/>
    </row>
    <row r="446" spans="8:11" ht="12.75">
      <c r="H446" s="67"/>
      <c r="I446" s="67"/>
      <c r="J446" s="67"/>
      <c r="K446" s="67"/>
    </row>
    <row r="447" spans="8:11" ht="12.75">
      <c r="H447" s="67"/>
      <c r="I447" s="67"/>
      <c r="J447" s="67"/>
      <c r="K447" s="67"/>
    </row>
    <row r="448" spans="8:11" ht="12.75">
      <c r="H448" s="67"/>
      <c r="I448" s="67"/>
      <c r="J448" s="67"/>
      <c r="K448" s="67"/>
    </row>
    <row r="449" spans="8:11" ht="12.75">
      <c r="H449" s="67"/>
      <c r="I449" s="67"/>
      <c r="J449" s="67"/>
      <c r="K449" s="67"/>
    </row>
    <row r="450" spans="8:11" ht="12.75">
      <c r="H450" s="67"/>
      <c r="I450" s="67"/>
      <c r="J450" s="67"/>
      <c r="K450" s="67"/>
    </row>
    <row r="451" spans="8:11" ht="12.75">
      <c r="H451" s="67"/>
      <c r="I451" s="67"/>
      <c r="J451" s="67"/>
      <c r="K451" s="67"/>
    </row>
    <row r="452" spans="8:11" ht="12.75">
      <c r="H452" s="67"/>
      <c r="I452" s="67"/>
      <c r="J452" s="67"/>
      <c r="K452" s="67"/>
    </row>
    <row r="453" spans="8:11" ht="12.75">
      <c r="H453" s="67"/>
      <c r="I453" s="67"/>
      <c r="J453" s="67"/>
      <c r="K453" s="67"/>
    </row>
    <row r="454" spans="8:11" ht="12.75">
      <c r="H454" s="67"/>
      <c r="I454" s="67"/>
      <c r="J454" s="67"/>
      <c r="K454" s="67"/>
    </row>
    <row r="455" spans="8:11" ht="12.75">
      <c r="H455" s="67"/>
      <c r="I455" s="67"/>
      <c r="J455" s="67"/>
      <c r="K455" s="67"/>
    </row>
    <row r="456" spans="8:11" ht="12.75">
      <c r="H456" s="67"/>
      <c r="I456" s="67"/>
      <c r="J456" s="67"/>
      <c r="K456" s="67"/>
    </row>
    <row r="457" spans="8:11" ht="12.75">
      <c r="H457" s="67"/>
      <c r="I457" s="67"/>
      <c r="J457" s="67"/>
      <c r="K457" s="67"/>
    </row>
    <row r="458" spans="8:11" ht="12.75">
      <c r="H458" s="67"/>
      <c r="I458" s="67"/>
      <c r="J458" s="67"/>
      <c r="K458" s="67"/>
    </row>
    <row r="459" spans="8:11" ht="12.75">
      <c r="H459" s="67"/>
      <c r="I459" s="67"/>
      <c r="J459" s="67"/>
      <c r="K459" s="67"/>
    </row>
  </sheetData>
  <sheetProtection/>
  <mergeCells count="14">
    <mergeCell ref="A137:B137"/>
    <mergeCell ref="A147:B147"/>
    <mergeCell ref="A65:B65"/>
    <mergeCell ref="A86:B86"/>
    <mergeCell ref="A87:B87"/>
    <mergeCell ref="K3:K4"/>
    <mergeCell ref="C3:C4"/>
    <mergeCell ref="A1:F1"/>
    <mergeCell ref="A2:F2"/>
    <mergeCell ref="E3:E4"/>
    <mergeCell ref="J3:J4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2023-03-16T06:38:30Z</dcterms:modified>
  <cp:category/>
  <cp:version/>
  <cp:contentType/>
  <cp:contentStatus/>
</cp:coreProperties>
</file>