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4"/>
  </bookViews>
  <sheets>
    <sheet name="Виткулово" sheetId="1" r:id="rId1"/>
    <sheet name="Елизарово" sheetId="2" r:id="rId2"/>
    <sheet name="Крутые" sheetId="3" r:id="rId3"/>
    <sheet name="р.п. Сосновское" sheetId="4" r:id="rId4"/>
    <sheet name="Селитьба" sheetId="5" r:id="rId5"/>
    <sheet name="Яковское" sheetId="6" r:id="rId6"/>
  </sheets>
  <definedNames>
    <definedName name="_xlnm.Print_Area" localSheetId="0">'Виткулово'!$A$1:$AO$29</definedName>
    <definedName name="_xlnm.Print_Area" localSheetId="1">'Елизарово'!$A$1:$AO$26</definedName>
    <definedName name="_xlnm.Print_Area" localSheetId="2">'Крутые'!$A$1:$AO$28</definedName>
    <definedName name="_xlnm.Print_Area" localSheetId="3">'р.п. Сосновское'!$A$1:$AO$35</definedName>
    <definedName name="_xlnm.Print_Area" localSheetId="4">'Селитьба'!$A$1:$AO$29</definedName>
    <definedName name="_xlnm.Print_Area" localSheetId="5">'Яковское'!$A$1:$AO$28</definedName>
  </definedNames>
  <calcPr fullCalcOnLoad="1"/>
</workbook>
</file>

<file path=xl/sharedStrings.xml><?xml version="1.0" encoding="utf-8"?>
<sst xmlns="http://schemas.openxmlformats.org/spreadsheetml/2006/main" count="566" uniqueCount="143">
  <si>
    <t>№ п/п</t>
  </si>
  <si>
    <t>Юридический адрес</t>
  </si>
  <si>
    <t>Фактический адрес</t>
  </si>
  <si>
    <t>Наименование организации, индивидуального предпринимателя</t>
  </si>
  <si>
    <t>Срок действия договора</t>
  </si>
  <si>
    <t>Местоположение</t>
  </si>
  <si>
    <t>Договор лесопользования</t>
  </si>
  <si>
    <t>Используемая техника</t>
  </si>
  <si>
    <t>Марка</t>
  </si>
  <si>
    <t>Регистрация</t>
  </si>
  <si>
    <t>Переработка древесины</t>
  </si>
  <si>
    <t>Производство отдельных видов продукции переработки</t>
  </si>
  <si>
    <t>Пиломатериалы, кбм</t>
  </si>
  <si>
    <t>Фактический объём переработки древесины, кбм</t>
  </si>
  <si>
    <t>Установленный объём заготовки древесины, кбм</t>
  </si>
  <si>
    <t>Погонажные изделия, кбм.</t>
  </si>
  <si>
    <t>Оцилиндрованное бревно, кбм</t>
  </si>
  <si>
    <t>Профилированный брус, кбм</t>
  </si>
  <si>
    <t>Используемое оборудование</t>
  </si>
  <si>
    <t>Марка, вид</t>
  </si>
  <si>
    <t>Производственная площадка</t>
  </si>
  <si>
    <t>Основание использования земельного участка</t>
  </si>
  <si>
    <t>Площадь, га</t>
  </si>
  <si>
    <t>Количество потребляемой электроэнергии, кВт</t>
  </si>
  <si>
    <t>Численность работников</t>
  </si>
  <si>
    <t>Общая численность, чел.</t>
  </si>
  <si>
    <t>в т.ч. переработка</t>
  </si>
  <si>
    <t>в т.ч. заготовка</t>
  </si>
  <si>
    <t>Среднемесячная заработная плата, руб.</t>
  </si>
  <si>
    <t>Количество, ед.</t>
  </si>
  <si>
    <t>1.</t>
  </si>
  <si>
    <t>Итого:</t>
  </si>
  <si>
    <t>х</t>
  </si>
  <si>
    <t>Вид договора</t>
  </si>
  <si>
    <t>Налоговые отчисления, руб.</t>
  </si>
  <si>
    <t>Объем инвестиций, тыс. руб.</t>
  </si>
  <si>
    <t>Вид деятельности (лесозаготовка, деревопереработка)</t>
  </si>
  <si>
    <t>Объемы заготовки (по месяцам), м.куб.</t>
  </si>
  <si>
    <t>Объемы заготовки всего, м. куб</t>
  </si>
  <si>
    <t xml:space="preserve">"СОГЛАСОВАНО" </t>
  </si>
  <si>
    <t xml:space="preserve">Примечание: по 1 экз. паспорта предоставляется в администрацию района, в районное (межрайонное) лесничество, полицию района. </t>
  </si>
  <si>
    <t xml:space="preserve">Изменения в лесной паспорт вносятся ежеквартально и предоставляются до 10 числа отчетного месяца. </t>
  </si>
  <si>
    <t>Следовательно получает из данной программы финансирование</t>
  </si>
  <si>
    <t>председатель МВК Нижегородской области</t>
  </si>
  <si>
    <t>по борьбе с хищениями лесных ресурсов и незаконным оборотом лесных материалов</t>
  </si>
  <si>
    <t>______________________________ Е.Б.ЛЮЛИН</t>
  </si>
  <si>
    <t xml:space="preserve">Продолжение таблицы </t>
  </si>
  <si>
    <t>"УТВЕРЖДАЮ"</t>
  </si>
  <si>
    <t xml:space="preserve">ФОРМУ ЛЕСНОГО ПАСПОРТА ПОСЕЛЕНИЯ </t>
  </si>
  <si>
    <t>ИП Беляев И.М.</t>
  </si>
  <si>
    <t>606170, Нижегородскаяобл., п. Сосновское, ул. Дачная, д. 5</t>
  </si>
  <si>
    <t>собственность</t>
  </si>
  <si>
    <t>Изделия из дерева</t>
  </si>
  <si>
    <t xml:space="preserve">Глава Администрации Сосновского муниципального района Нижегородской области  </t>
  </si>
  <si>
    <t>А.С. Зимин</t>
  </si>
  <si>
    <t>октябрь</t>
  </si>
  <si>
    <t>ноябрь</t>
  </si>
  <si>
    <t>декабрь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</si>
  <si>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</si>
  <si>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</si>
  <si>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</si>
  <si>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</si>
  <si>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</si>
  <si>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</si>
  <si>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</si>
  <si>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</si>
  <si>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</si>
  <si>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</si>
  <si>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                                    ЛЕСНОЙ ПАСПОРТ Виткуловского поселения Сосновского муниципального района</t>
  </si>
  <si>
    <t>606170, Нижегородская обл., д. Глядково, ул. Ворошилова, д.54</t>
  </si>
  <si>
    <t>Пилорама ленточная ЛМП-850 ПС</t>
  </si>
  <si>
    <t>Станок токарный СР-113</t>
  </si>
  <si>
    <t>Станок круглопалочный</t>
  </si>
  <si>
    <t xml:space="preserve">                                    ЛЕСНОЙ ПАСПОРТ Елизаровского поселения Сосновского муниципального района</t>
  </si>
  <si>
    <t>ИП Сбитнев А.А.</t>
  </si>
  <si>
    <t>606184, Нижегородская обл., Сосновский район, с.Стечкино, ул.Гагарина, д.49</t>
  </si>
  <si>
    <t>Ленточная пилорама ПЛГ-750(3) (усиленая, механический прием)</t>
  </si>
  <si>
    <t>ИП Обрезчиков С.М.</t>
  </si>
  <si>
    <t>606106, Нижегородская обл., г. Павлово, ул.Правика, д.1 кв.55</t>
  </si>
  <si>
    <t>Пила ленточная ОЛГ-550-1</t>
  </si>
  <si>
    <t>собственность
св-во серия 
№ 52АД 
№ 749815
от 29.04.2013г.</t>
  </si>
  <si>
    <t>Станок круглопалочный FS-60</t>
  </si>
  <si>
    <t>ИП Сбитнев Н.Е.</t>
  </si>
  <si>
    <t>606185, Нижегородская обл., Сосновский район, с. Елизарово, ул. Полевая , д.3
с. Елизарово , ул. Советская, д.1б</t>
  </si>
  <si>
    <t>Пилорама ленточная ЛМП-650 ПС</t>
  </si>
  <si>
    <t>договор аренды</t>
  </si>
  <si>
    <t xml:space="preserve">   ЛЕСНОЙ ПАСПОРТ Селитьбенского поселения  Сосновского муниципального района</t>
  </si>
  <si>
    <t xml:space="preserve">февраль </t>
  </si>
  <si>
    <t>ООО "Метелица"</t>
  </si>
  <si>
    <t>договор аренды № 384 от 03.11.2009 заготовка древесины</t>
  </si>
  <si>
    <t>до 02.11.2058</t>
  </si>
  <si>
    <t>ИП Кальмин А.А.</t>
  </si>
  <si>
    <t>606175, Нижегородская обл., Сосновский р-н, с.Селитьба, ул. Молодежная, д. 110</t>
  </si>
  <si>
    <t>606175, Нижегородская обл., Сосновский р-н., с.Селитьба, ул. Центральная, д. 170д</t>
  </si>
  <si>
    <t>трактор Т-130</t>
  </si>
  <si>
    <t>ГИБДД п.Сосновское</t>
  </si>
  <si>
    <t>ГАЗ 3307</t>
  </si>
  <si>
    <t>Пилорама ленточная ЛМП-750 ПС</t>
  </si>
  <si>
    <t>ГАЗ 278813</t>
  </si>
  <si>
    <t>ГИБДД г. Павлово</t>
  </si>
  <si>
    <t>Станок реброво-горбыльный ГР 500</t>
  </si>
  <si>
    <t>ЛЕСНОЙ ПАСПОРТ р.п.Сосновское Сосновского муниципального района</t>
  </si>
  <si>
    <t>Черенки, шт.</t>
  </si>
  <si>
    <t>Кол-во, ед.</t>
  </si>
  <si>
    <t>ИП Зыкова Е.С.</t>
  </si>
  <si>
    <t>606170, Нижегородская обл., р.п. Сосновское, ул. Матвеева, д.55</t>
  </si>
  <si>
    <t>Ленточная пилорама</t>
  </si>
  <si>
    <t>Станок 4-х сторонний</t>
  </si>
  <si>
    <t>Станок комбинированный: строгание, рейсмус</t>
  </si>
  <si>
    <t>Станок торцовочный</t>
  </si>
  <si>
    <t>Станок для автоматической заточки пил</t>
  </si>
  <si>
    <t>Станок разводной для ленточных пил</t>
  </si>
  <si>
    <t>ООО "Лесосервсис"</t>
  </si>
  <si>
    <t xml:space="preserve">606170, Нижегородская обл., р.п.Сосновское, ул. Есенина, д. 5 </t>
  </si>
  <si>
    <t xml:space="preserve">606170, Нижегородская обл., р.п.Сосновское,ул. Есенина, д. 5 </t>
  </si>
  <si>
    <t>Станок для заточки ножей</t>
  </si>
  <si>
    <t>Маятниковая пила</t>
  </si>
  <si>
    <t>Ленточная пилорама ЛПГ-70</t>
  </si>
  <si>
    <t>Станок копировально-фрезерный с ручным управлением</t>
  </si>
  <si>
    <t>Станок вертикальнофрезерный</t>
  </si>
  <si>
    <t>Круглопалочный станок FS-60</t>
  </si>
  <si>
    <t xml:space="preserve">                                    ЛЕСНОЙ ПАСПОРТ Яковского поселения Сосновского муниципального района</t>
  </si>
  <si>
    <t>ИП Тарапата А.А.</t>
  </si>
  <si>
    <t>606174 Нижегородская обл., Сосновский р-н, с. Яковское, ул. Молодежная, д. 20, кв.21</t>
  </si>
  <si>
    <t>Круглопалочный станок КПА 20</t>
  </si>
  <si>
    <t xml:space="preserve">606175, Нижегородская обл., Сосновский р-н., с.Селитьба </t>
  </si>
  <si>
    <t>606000,Нижегородская обл., г. Дзержинск, Автозаводское шоссе, д. 5,3 км + 100 м, кор. 1, офис 22</t>
  </si>
  <si>
    <t>Прочее</t>
  </si>
  <si>
    <t>Деревопереработка</t>
  </si>
  <si>
    <t>Станок многопильный,ленточный</t>
  </si>
  <si>
    <t>Лесозаготовка</t>
  </si>
  <si>
    <t>Догоров аренды от 01.06.2006 № 2</t>
  </si>
  <si>
    <t xml:space="preserve">* объемы инвестиций указывают только в том случае если, индивидуальный предприниматель участвует в какой-либо программе (районной, областной, федеральной). </t>
  </si>
  <si>
    <t>606184, Нижегородская обл., Сосновский район, с.Стечкино</t>
  </si>
  <si>
    <t xml:space="preserve">606185, Нижегородская обл., Сосновский район, с. Елизарово, ул. Полевая , д.3
</t>
  </si>
  <si>
    <t xml:space="preserve">                                    ЛЕСНОЙ ПАСПОРТ Крутецкого поселения Сосновского муниципального района</t>
  </si>
  <si>
    <t>Вице-губернатор</t>
  </si>
  <si>
    <t>Ответственный руководитель: Начальник управления экономического развития Ремизова Елена Юрьевна</t>
  </si>
  <si>
    <t>Специалист управления экономического развития Кузнецова Алена Георгиевна тел. 8 (83174) 2-71-86                                                   (фамилия имя отчество, должность исполнителя и телефон)</t>
  </si>
  <si>
    <t>Специалист управления экономического развития Кузнецова Алена Георгиевна тел. 8 (83174) 2-71-86                                                                            (фамилия имя отчество, должность исполнителя и 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</si>
  <si>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</si>
  <si>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 января 2018 г.</t>
  </si>
  <si>
    <t xml:space="preserve">"_________" ___________________ 2018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</si>
</sst>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000"/>
    <numFmt numFmtId="172" formatCode="0.000"/>
    <numFmt numFmtId="173" formatCode="#,##0.00&quot;р.&quot;"/>
    <numFmt numFmtId="174" formatCode="#,##0.00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0" borderId="17" xfId="0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top"/>
    </xf>
    <xf numFmtId="0" fontId="2" fillId="0" borderId="0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169" fontId="4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textRotation="90" wrapText="1"/>
    </xf>
    <xf numFmtId="0" fontId="4" fillId="0" borderId="16" xfId="0" applyFont="1" applyFill="1" applyBorder="1" applyAlignment="1">
      <alignment vertical="top" textRotation="90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top" wrapText="1"/>
    </xf>
    <xf numFmtId="0" fontId="7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textRotation="90" wrapText="1"/>
    </xf>
    <xf numFmtId="0" fontId="4" fillId="0" borderId="30" xfId="0" applyFont="1" applyFill="1" applyBorder="1" applyAlignment="1">
      <alignment vertical="top" textRotation="90" wrapText="1"/>
    </xf>
    <xf numFmtId="0" fontId="4" fillId="0" borderId="28" xfId="0" applyFont="1" applyFill="1" applyBorder="1" applyAlignment="1">
      <alignment vertical="center" wrapText="1"/>
    </xf>
    <xf numFmtId="169" fontId="4" fillId="0" borderId="3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textRotation="2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3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vertical="top" textRotation="90" wrapText="1"/>
    </xf>
    <xf numFmtId="0" fontId="4" fillId="0" borderId="40" xfId="0" applyFont="1" applyFill="1" applyBorder="1" applyAlignment="1">
      <alignment vertical="top" textRotation="90" wrapText="1"/>
    </xf>
    <xf numFmtId="0" fontId="4" fillId="0" borderId="25" xfId="0" applyFont="1" applyFill="1" applyBorder="1" applyAlignment="1">
      <alignment vertical="top" textRotation="90" wrapText="1"/>
    </xf>
    <xf numFmtId="169" fontId="4" fillId="0" borderId="41" xfId="0" applyNumberFormat="1" applyFont="1" applyFill="1" applyBorder="1" applyAlignment="1">
      <alignment horizontal="center" vertical="center" wrapText="1"/>
    </xf>
    <xf numFmtId="169" fontId="4" fillId="0" borderId="42" xfId="0" applyNumberFormat="1" applyFont="1" applyFill="1" applyBorder="1" applyAlignment="1">
      <alignment horizontal="center" vertical="center" wrapText="1"/>
    </xf>
    <xf numFmtId="169" fontId="4" fillId="0" borderId="24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169" fontId="4" fillId="0" borderId="39" xfId="0" applyNumberFormat="1" applyFont="1" applyFill="1" applyBorder="1" applyAlignment="1">
      <alignment horizontal="center" vertical="center" wrapText="1"/>
    </xf>
    <xf numFmtId="169" fontId="4" fillId="0" borderId="40" xfId="0" applyNumberFormat="1" applyFont="1" applyFill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top" textRotation="90" wrapText="1"/>
    </xf>
    <xf numFmtId="0" fontId="4" fillId="0" borderId="51" xfId="0" applyFont="1" applyFill="1" applyBorder="1" applyAlignment="1">
      <alignment vertical="top" textRotation="90" wrapText="1"/>
    </xf>
    <xf numFmtId="0" fontId="4" fillId="0" borderId="38" xfId="0" applyFont="1" applyFill="1" applyBorder="1" applyAlignment="1">
      <alignment vertical="top" textRotation="90" wrapText="1"/>
    </xf>
    <xf numFmtId="169" fontId="4" fillId="0" borderId="43" xfId="0" applyNumberFormat="1" applyFont="1" applyFill="1" applyBorder="1" applyAlignment="1">
      <alignment horizontal="center" vertical="center" wrapText="1"/>
    </xf>
    <xf numFmtId="169" fontId="4" fillId="0" borderId="44" xfId="0" applyNumberFormat="1" applyFont="1" applyFill="1" applyBorder="1" applyAlignment="1">
      <alignment horizontal="center" vertical="center" wrapText="1"/>
    </xf>
    <xf numFmtId="169" fontId="4" fillId="0" borderId="34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43" xfId="0" applyFont="1" applyFill="1" applyBorder="1" applyAlignment="1">
      <alignment vertical="top" textRotation="90" wrapText="1"/>
    </xf>
    <xf numFmtId="0" fontId="4" fillId="0" borderId="44" xfId="0" applyFont="1" applyFill="1" applyBorder="1" applyAlignment="1">
      <alignment vertical="top" textRotation="90" wrapText="1"/>
    </xf>
    <xf numFmtId="0" fontId="4" fillId="0" borderId="34" xfId="0" applyFont="1" applyFill="1" applyBorder="1" applyAlignment="1">
      <alignment vertical="top" textRotation="90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50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textRotation="90" wrapText="1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58" xfId="0" applyFill="1" applyBorder="1" applyAlignment="1">
      <alignment horizontal="center" vertical="center" textRotation="90" wrapText="1"/>
    </xf>
    <xf numFmtId="0" fontId="0" fillId="0" borderId="70" xfId="0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74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75" xfId="0" applyFont="1" applyFill="1" applyBorder="1" applyAlignment="1">
      <alignment vertical="top" wrapText="1"/>
    </xf>
    <xf numFmtId="0" fontId="7" fillId="0" borderId="76" xfId="0" applyFont="1" applyFill="1" applyBorder="1" applyAlignment="1">
      <alignment vertical="top" wrapText="1"/>
    </xf>
    <xf numFmtId="0" fontId="7" fillId="0" borderId="77" xfId="0" applyFont="1" applyFill="1" applyBorder="1" applyAlignment="1">
      <alignment vertical="top" wrapText="1"/>
    </xf>
    <xf numFmtId="0" fontId="7" fillId="0" borderId="78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49" xfId="0" applyFill="1" applyBorder="1" applyAlignment="1">
      <alignment horizontal="center" vertical="center" textRotation="90" wrapText="1"/>
    </xf>
    <xf numFmtId="0" fontId="0" fillId="0" borderId="5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78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49" fontId="4" fillId="0" borderId="71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top" textRotation="90" wrapText="1"/>
    </xf>
    <xf numFmtId="0" fontId="7" fillId="0" borderId="32" xfId="0" applyFont="1" applyFill="1" applyBorder="1" applyAlignment="1">
      <alignment vertical="top" textRotation="90" wrapText="1"/>
    </xf>
    <xf numFmtId="0" fontId="7" fillId="0" borderId="29" xfId="0" applyFont="1" applyFill="1" applyBorder="1" applyAlignment="1">
      <alignment vertical="top" textRotation="90" wrapText="1"/>
    </xf>
    <xf numFmtId="0" fontId="7" fillId="0" borderId="74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75" xfId="0" applyFont="1" applyFill="1" applyBorder="1" applyAlignment="1">
      <alignment horizontal="center" vertical="center" textRotation="90" wrapText="1"/>
    </xf>
    <xf numFmtId="169" fontId="7" fillId="0" borderId="76" xfId="0" applyNumberFormat="1" applyFont="1" applyFill="1" applyBorder="1" applyAlignment="1">
      <alignment horizontal="center" vertical="center" wrapText="1"/>
    </xf>
    <xf numFmtId="169" fontId="7" fillId="0" borderId="77" xfId="0" applyNumberFormat="1" applyFont="1" applyFill="1" applyBorder="1" applyAlignment="1">
      <alignment horizontal="center" vertical="center" wrapText="1"/>
    </xf>
    <xf numFmtId="169" fontId="7" fillId="0" borderId="78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9" fontId="7" fillId="0" borderId="31" xfId="0" applyNumberFormat="1" applyFont="1" applyFill="1" applyBorder="1" applyAlignment="1">
      <alignment horizontal="center" vertical="center" wrapText="1"/>
    </xf>
    <xf numFmtId="169" fontId="7" fillId="0" borderId="32" xfId="0" applyNumberFormat="1" applyFont="1" applyFill="1" applyBorder="1" applyAlignment="1">
      <alignment horizontal="center" vertical="center" wrapText="1"/>
    </xf>
    <xf numFmtId="169" fontId="7" fillId="0" borderId="2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top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169" fontId="7" fillId="0" borderId="3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7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9" fontId="7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169" fontId="7" fillId="0" borderId="77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7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4" fontId="4" fillId="0" borderId="40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169" fontId="4" fillId="0" borderId="35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top" wrapText="1"/>
    </xf>
    <xf numFmtId="0" fontId="4" fillId="0" borderId="39" xfId="0" applyFont="1" applyFill="1" applyBorder="1" applyAlignment="1">
      <alignment horizontal="left" vertical="center" textRotation="90" wrapText="1"/>
    </xf>
    <xf numFmtId="0" fontId="4" fillId="0" borderId="40" xfId="0" applyFont="1" applyFill="1" applyBorder="1" applyAlignment="1">
      <alignment horizontal="left" vertical="center" textRotation="90" wrapText="1"/>
    </xf>
    <xf numFmtId="0" fontId="4" fillId="0" borderId="25" xfId="0" applyFont="1" applyFill="1" applyBorder="1" applyAlignment="1">
      <alignment horizontal="left" vertical="center" textRotation="90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textRotation="90" wrapText="1"/>
    </xf>
    <xf numFmtId="0" fontId="4" fillId="0" borderId="42" xfId="0" applyFont="1" applyFill="1" applyBorder="1" applyAlignment="1">
      <alignment horizontal="left" vertical="center" textRotation="90" wrapText="1"/>
    </xf>
    <xf numFmtId="0" fontId="4" fillId="0" borderId="24" xfId="0" applyFont="1" applyFill="1" applyBorder="1" applyAlignment="1">
      <alignment horizontal="left" vertical="center" textRotation="90" wrapText="1"/>
    </xf>
    <xf numFmtId="0" fontId="4" fillId="0" borderId="50" xfId="0" applyFont="1" applyFill="1" applyBorder="1" applyAlignment="1">
      <alignment horizontal="left" vertical="center" textRotation="90" wrapText="1"/>
    </xf>
    <xf numFmtId="0" fontId="4" fillId="0" borderId="51" xfId="0" applyFont="1" applyFill="1" applyBorder="1" applyAlignment="1">
      <alignment horizontal="left" vertical="center" textRotation="90" wrapText="1"/>
    </xf>
    <xf numFmtId="0" fontId="4" fillId="0" borderId="38" xfId="0" applyFont="1" applyFill="1" applyBorder="1" applyAlignment="1">
      <alignment horizontal="left" vertical="center" textRotation="90" wrapText="1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textRotation="90" wrapText="1"/>
    </xf>
    <xf numFmtId="0" fontId="4" fillId="0" borderId="44" xfId="0" applyFont="1" applyFill="1" applyBorder="1" applyAlignment="1">
      <alignment horizontal="left" vertical="center" textRotation="90" wrapText="1"/>
    </xf>
    <xf numFmtId="0" fontId="4" fillId="0" borderId="34" xfId="0" applyFont="1" applyFill="1" applyBorder="1" applyAlignment="1">
      <alignment horizontal="left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29"/>
  <sheetViews>
    <sheetView view="pageBreakPreview" zoomScale="90" zoomScaleSheetLayoutView="90" zoomScalePageLayoutView="0" workbookViewId="0" topLeftCell="A7">
      <selection activeCell="AN22" sqref="AN22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17.125" style="0" customWidth="1"/>
    <col min="4" max="4" width="16.75390625" style="0" customWidth="1"/>
    <col min="5" max="5" width="20.25390625" style="0" customWidth="1"/>
    <col min="6" max="6" width="9.75390625" style="0" customWidth="1"/>
    <col min="7" max="7" width="9.00390625" style="0" customWidth="1"/>
    <col min="8" max="8" width="9.875" style="0" customWidth="1"/>
    <col min="9" max="9" width="8.375" style="0" customWidth="1"/>
    <col min="10" max="10" width="8.625" style="0" customWidth="1"/>
    <col min="11" max="11" width="8.75390625" style="0" customWidth="1"/>
    <col min="12" max="17" width="8.625" style="0" customWidth="1"/>
    <col min="18" max="18" width="9.375" style="0" customWidth="1"/>
    <col min="19" max="21" width="8.625" style="0" customWidth="1"/>
    <col min="22" max="22" width="10.625" style="0" customWidth="1"/>
    <col min="23" max="23" width="7.625" style="6" customWidth="1"/>
    <col min="24" max="24" width="7.375" style="6" customWidth="1"/>
    <col min="25" max="25" width="14.125" style="0" customWidth="1"/>
    <col min="26" max="30" width="9.125" style="0" customWidth="1"/>
    <col min="31" max="31" width="30.25390625" style="0" customWidth="1"/>
    <col min="32" max="32" width="12.00390625" style="0" customWidth="1"/>
    <col min="33" max="33" width="15.875" style="0" customWidth="1"/>
    <col min="34" max="34" width="9.625" style="0" customWidth="1"/>
    <col min="35" max="35" width="11.00390625" style="0" customWidth="1"/>
    <col min="36" max="39" width="9.375" style="0" customWidth="1"/>
    <col min="40" max="40" width="10.875" style="0" customWidth="1"/>
    <col min="41" max="41" width="8.125" style="0" customWidth="1"/>
  </cols>
  <sheetData>
    <row r="3" spans="2:9" ht="15" customHeight="1">
      <c r="B3" t="s">
        <v>48</v>
      </c>
      <c r="I3" s="14"/>
    </row>
    <row r="4" spans="9:10" ht="15" customHeight="1">
      <c r="I4" s="14"/>
      <c r="J4" s="11"/>
    </row>
    <row r="5" spans="3:10" ht="15" customHeight="1">
      <c r="C5" s="11" t="s">
        <v>47</v>
      </c>
      <c r="I5" s="14"/>
      <c r="J5" s="11" t="s">
        <v>39</v>
      </c>
    </row>
    <row r="6" spans="2:21" ht="15" customHeight="1">
      <c r="B6" t="s">
        <v>136</v>
      </c>
      <c r="C6" s="11"/>
      <c r="D6" s="11"/>
      <c r="G6" s="218" t="s">
        <v>53</v>
      </c>
      <c r="H6" s="218"/>
      <c r="I6" s="218"/>
      <c r="J6" s="218"/>
      <c r="K6" s="218"/>
      <c r="L6" s="218"/>
      <c r="M6" s="13"/>
      <c r="N6" s="13"/>
      <c r="O6" s="13"/>
      <c r="P6" s="13"/>
      <c r="Q6" s="13"/>
      <c r="R6" s="13"/>
      <c r="S6" s="13"/>
      <c r="T6" s="13"/>
      <c r="U6" s="13"/>
    </row>
    <row r="7" spans="2:21" ht="15" customHeight="1">
      <c r="B7" s="15" t="s">
        <v>43</v>
      </c>
      <c r="C7" s="11"/>
      <c r="D7" s="11"/>
      <c r="G7" s="218"/>
      <c r="H7" s="218"/>
      <c r="I7" s="218"/>
      <c r="J7" s="218"/>
      <c r="K7" s="218"/>
      <c r="L7" s="218"/>
      <c r="M7" s="13"/>
      <c r="N7" s="13"/>
      <c r="O7" s="13"/>
      <c r="P7" s="13"/>
      <c r="Q7" s="13"/>
      <c r="R7" s="13"/>
      <c r="S7" s="13"/>
      <c r="T7" s="13"/>
      <c r="U7" s="13"/>
    </row>
    <row r="8" spans="2:21" ht="15" customHeight="1">
      <c r="B8" s="15" t="s">
        <v>44</v>
      </c>
      <c r="C8" s="11"/>
      <c r="D8" s="11"/>
      <c r="G8" s="16"/>
      <c r="H8" s="16"/>
      <c r="I8" s="16"/>
      <c r="K8" s="9" t="s">
        <v>54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4" ht="15" customHeight="1">
      <c r="B9" s="15" t="s">
        <v>45</v>
      </c>
      <c r="C9" s="11"/>
      <c r="D9" s="11"/>
    </row>
    <row r="10" spans="2:21" ht="12.75">
      <c r="B10" s="15" t="s">
        <v>142</v>
      </c>
      <c r="C10" s="11"/>
      <c r="D10" s="11"/>
      <c r="F10" s="11"/>
      <c r="G10" t="s">
        <v>141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6:27" ht="12.75">
      <c r="Z11" s="219"/>
      <c r="AA11" s="219"/>
    </row>
    <row r="12" spans="1:41" ht="12.75" customHeight="1">
      <c r="A12" s="10"/>
      <c r="B12" s="10"/>
      <c r="C12" s="10"/>
      <c r="D12" s="220" t="s">
        <v>68</v>
      </c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1"/>
      <c r="W12" s="10"/>
      <c r="X12" s="10"/>
      <c r="Y12" s="1"/>
      <c r="Z12" s="219"/>
      <c r="AA12" s="219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10" t="s">
        <v>0</v>
      </c>
      <c r="B14" s="210" t="s">
        <v>3</v>
      </c>
      <c r="C14" s="183" t="s">
        <v>5</v>
      </c>
      <c r="D14" s="184"/>
      <c r="E14" s="192" t="s">
        <v>36</v>
      </c>
      <c r="F14" s="183" t="s">
        <v>6</v>
      </c>
      <c r="G14" s="185"/>
      <c r="H14" s="184"/>
      <c r="I14" s="215" t="s">
        <v>38</v>
      </c>
      <c r="J14" s="189" t="s">
        <v>37</v>
      </c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1"/>
      <c r="V14" s="189" t="s">
        <v>7</v>
      </c>
      <c r="W14" s="190"/>
      <c r="X14" s="191"/>
      <c r="Y14" s="207" t="s">
        <v>10</v>
      </c>
      <c r="Z14" s="208"/>
      <c r="AA14" s="208"/>
      <c r="AB14" s="208"/>
      <c r="AC14" s="208"/>
      <c r="AD14" s="208"/>
      <c r="AE14" s="208"/>
      <c r="AF14" s="208"/>
      <c r="AG14" s="208"/>
      <c r="AH14" s="208"/>
      <c r="AI14" s="209"/>
      <c r="AJ14" s="189" t="s">
        <v>24</v>
      </c>
      <c r="AK14" s="190"/>
      <c r="AL14" s="190"/>
      <c r="AM14" s="191"/>
      <c r="AN14" s="241" t="s">
        <v>34</v>
      </c>
      <c r="AO14" s="241" t="s">
        <v>35</v>
      </c>
    </row>
    <row r="15" spans="1:41" ht="25.5" customHeight="1" thickBot="1">
      <c r="A15" s="211"/>
      <c r="B15" s="211"/>
      <c r="C15" s="233" t="s">
        <v>1</v>
      </c>
      <c r="D15" s="213" t="s">
        <v>2</v>
      </c>
      <c r="E15" s="193"/>
      <c r="F15" s="171" t="s">
        <v>33</v>
      </c>
      <c r="G15" s="171" t="s">
        <v>4</v>
      </c>
      <c r="H15" s="171" t="s">
        <v>14</v>
      </c>
      <c r="I15" s="216"/>
      <c r="J15" s="181" t="s">
        <v>59</v>
      </c>
      <c r="K15" s="181" t="s">
        <v>60</v>
      </c>
      <c r="L15" s="181" t="s">
        <v>61</v>
      </c>
      <c r="M15" s="181" t="s">
        <v>62</v>
      </c>
      <c r="N15" s="181" t="s">
        <v>63</v>
      </c>
      <c r="O15" s="181" t="s">
        <v>64</v>
      </c>
      <c r="P15" s="181" t="s">
        <v>65</v>
      </c>
      <c r="Q15" s="181" t="s">
        <v>66</v>
      </c>
      <c r="R15" s="181" t="s">
        <v>67</v>
      </c>
      <c r="S15" s="181" t="s">
        <v>55</v>
      </c>
      <c r="T15" s="181" t="s">
        <v>56</v>
      </c>
      <c r="U15" s="181" t="s">
        <v>57</v>
      </c>
      <c r="V15" s="181" t="s">
        <v>8</v>
      </c>
      <c r="W15" s="179" t="s">
        <v>9</v>
      </c>
      <c r="X15" s="215" t="s">
        <v>29</v>
      </c>
      <c r="Y15" s="169" t="s">
        <v>13</v>
      </c>
      <c r="Z15" s="186" t="s">
        <v>11</v>
      </c>
      <c r="AA15" s="187"/>
      <c r="AB15" s="187"/>
      <c r="AC15" s="187"/>
      <c r="AD15" s="188"/>
      <c r="AE15" s="186" t="s">
        <v>18</v>
      </c>
      <c r="AF15" s="188"/>
      <c r="AG15" s="186" t="s">
        <v>20</v>
      </c>
      <c r="AH15" s="188"/>
      <c r="AI15" s="171" t="s">
        <v>23</v>
      </c>
      <c r="AJ15" s="171" t="s">
        <v>25</v>
      </c>
      <c r="AK15" s="171" t="s">
        <v>27</v>
      </c>
      <c r="AL15" s="171" t="s">
        <v>26</v>
      </c>
      <c r="AM15" s="171" t="s">
        <v>28</v>
      </c>
      <c r="AN15" s="242"/>
      <c r="AO15" s="242"/>
    </row>
    <row r="16" spans="1:41" ht="104.25" customHeight="1" thickBot="1">
      <c r="A16" s="212"/>
      <c r="B16" s="212"/>
      <c r="C16" s="234"/>
      <c r="D16" s="214"/>
      <c r="E16" s="194"/>
      <c r="F16" s="172"/>
      <c r="G16" s="172"/>
      <c r="H16" s="172"/>
      <c r="I16" s="217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0"/>
      <c r="X16" s="217"/>
      <c r="Y16" s="170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52</v>
      </c>
      <c r="AE16" s="20" t="s">
        <v>19</v>
      </c>
      <c r="AF16" s="20" t="s">
        <v>29</v>
      </c>
      <c r="AG16" s="20" t="s">
        <v>21</v>
      </c>
      <c r="AH16" s="20" t="s">
        <v>22</v>
      </c>
      <c r="AI16" s="172"/>
      <c r="AJ16" s="172"/>
      <c r="AK16" s="172"/>
      <c r="AL16" s="172"/>
      <c r="AM16" s="172"/>
      <c r="AN16" s="243"/>
      <c r="AO16" s="243"/>
    </row>
    <row r="17" spans="1:41" ht="13.5" thickBot="1">
      <c r="A17" s="18">
        <v>1</v>
      </c>
      <c r="B17" s="18">
        <v>2</v>
      </c>
      <c r="C17" s="21">
        <v>3</v>
      </c>
      <c r="D17" s="19">
        <v>4</v>
      </c>
      <c r="E17" s="75">
        <v>5</v>
      </c>
      <c r="F17" s="21">
        <v>6</v>
      </c>
      <c r="G17" s="18">
        <v>7</v>
      </c>
      <c r="H17" s="19">
        <v>8</v>
      </c>
      <c r="I17" s="21">
        <v>9</v>
      </c>
      <c r="J17" s="18">
        <v>10</v>
      </c>
      <c r="K17" s="19">
        <v>11</v>
      </c>
      <c r="L17" s="21">
        <v>12</v>
      </c>
      <c r="M17" s="18">
        <v>13</v>
      </c>
      <c r="N17" s="19">
        <v>14</v>
      </c>
      <c r="O17" s="21">
        <v>15</v>
      </c>
      <c r="P17" s="18">
        <v>16</v>
      </c>
      <c r="Q17" s="19">
        <v>17</v>
      </c>
      <c r="R17" s="21">
        <v>18</v>
      </c>
      <c r="S17" s="18">
        <v>19</v>
      </c>
      <c r="T17" s="19">
        <v>20</v>
      </c>
      <c r="U17" s="20">
        <v>21</v>
      </c>
      <c r="V17" s="18">
        <v>22</v>
      </c>
      <c r="W17" s="19">
        <v>23</v>
      </c>
      <c r="X17" s="20">
        <v>24</v>
      </c>
      <c r="Y17" s="18">
        <v>25</v>
      </c>
      <c r="Z17" s="19">
        <v>26</v>
      </c>
      <c r="AA17" s="21">
        <v>27</v>
      </c>
      <c r="AB17" s="18">
        <v>28</v>
      </c>
      <c r="AC17" s="19">
        <v>29</v>
      </c>
      <c r="AD17" s="21">
        <v>30</v>
      </c>
      <c r="AE17" s="18">
        <v>31</v>
      </c>
      <c r="AF17" s="19">
        <v>32</v>
      </c>
      <c r="AG17" s="21">
        <v>33</v>
      </c>
      <c r="AH17" s="18">
        <v>34</v>
      </c>
      <c r="AI17" s="19">
        <v>35</v>
      </c>
      <c r="AJ17" s="21">
        <v>36</v>
      </c>
      <c r="AK17" s="18">
        <v>37</v>
      </c>
      <c r="AL17" s="19">
        <v>38</v>
      </c>
      <c r="AM17" s="20">
        <v>39</v>
      </c>
      <c r="AN17" s="75">
        <v>40</v>
      </c>
      <c r="AO17" s="19">
        <v>41</v>
      </c>
    </row>
    <row r="18" spans="1:41" s="25" customFormat="1" ht="18.75" customHeight="1">
      <c r="A18" s="238" t="s">
        <v>30</v>
      </c>
      <c r="B18" s="224" t="s">
        <v>49</v>
      </c>
      <c r="C18" s="230" t="s">
        <v>50</v>
      </c>
      <c r="D18" s="227" t="s">
        <v>69</v>
      </c>
      <c r="E18" s="176" t="s">
        <v>128</v>
      </c>
      <c r="F18" s="221"/>
      <c r="G18" s="157"/>
      <c r="H18" s="198"/>
      <c r="I18" s="221"/>
      <c r="J18" s="157"/>
      <c r="K18" s="157"/>
      <c r="L18" s="157"/>
      <c r="M18" s="157"/>
      <c r="N18" s="157"/>
      <c r="O18" s="154"/>
      <c r="P18" s="154"/>
      <c r="Q18" s="154"/>
      <c r="R18" s="154"/>
      <c r="S18" s="154"/>
      <c r="T18" s="154"/>
      <c r="U18" s="235"/>
      <c r="V18" s="157"/>
      <c r="W18" s="157"/>
      <c r="X18" s="198"/>
      <c r="Y18" s="201">
        <f>56+50+74+70</f>
        <v>250</v>
      </c>
      <c r="Z18" s="154"/>
      <c r="AA18" s="154"/>
      <c r="AB18" s="154"/>
      <c r="AC18" s="154"/>
      <c r="AD18" s="173"/>
      <c r="AE18" s="86" t="s">
        <v>129</v>
      </c>
      <c r="AF18" s="88">
        <v>1</v>
      </c>
      <c r="AG18" s="166" t="s">
        <v>51</v>
      </c>
      <c r="AH18" s="166">
        <v>0.204</v>
      </c>
      <c r="AI18" s="204">
        <f>9000+8500+4200+9800</f>
        <v>31500</v>
      </c>
      <c r="AJ18" s="163">
        <v>10</v>
      </c>
      <c r="AK18" s="166">
        <v>0</v>
      </c>
      <c r="AL18" s="166">
        <v>10</v>
      </c>
      <c r="AM18" s="204">
        <v>9050</v>
      </c>
      <c r="AN18" s="160">
        <f>234000+120000</f>
        <v>354000</v>
      </c>
      <c r="AO18" s="195">
        <v>0</v>
      </c>
    </row>
    <row r="19" spans="1:41" s="25" customFormat="1" ht="18.75" customHeight="1">
      <c r="A19" s="239"/>
      <c r="B19" s="225"/>
      <c r="C19" s="231"/>
      <c r="D19" s="228"/>
      <c r="E19" s="177"/>
      <c r="F19" s="222"/>
      <c r="G19" s="158"/>
      <c r="H19" s="199"/>
      <c r="I19" s="222"/>
      <c r="J19" s="158"/>
      <c r="K19" s="158"/>
      <c r="L19" s="158"/>
      <c r="M19" s="158"/>
      <c r="N19" s="158"/>
      <c r="O19" s="155"/>
      <c r="P19" s="155"/>
      <c r="Q19" s="155"/>
      <c r="R19" s="155"/>
      <c r="S19" s="155"/>
      <c r="T19" s="155"/>
      <c r="U19" s="236"/>
      <c r="V19" s="158"/>
      <c r="W19" s="158"/>
      <c r="X19" s="199"/>
      <c r="Y19" s="202"/>
      <c r="Z19" s="155"/>
      <c r="AA19" s="155"/>
      <c r="AB19" s="155"/>
      <c r="AC19" s="155"/>
      <c r="AD19" s="174"/>
      <c r="AE19" s="130" t="s">
        <v>70</v>
      </c>
      <c r="AF19" s="91">
        <v>1</v>
      </c>
      <c r="AG19" s="167"/>
      <c r="AH19" s="167"/>
      <c r="AI19" s="205"/>
      <c r="AJ19" s="164"/>
      <c r="AK19" s="167"/>
      <c r="AL19" s="167"/>
      <c r="AM19" s="205"/>
      <c r="AN19" s="161"/>
      <c r="AO19" s="196"/>
    </row>
    <row r="20" spans="1:41" s="25" customFormat="1" ht="18.75" customHeight="1">
      <c r="A20" s="239"/>
      <c r="B20" s="225"/>
      <c r="C20" s="231"/>
      <c r="D20" s="228"/>
      <c r="E20" s="177"/>
      <c r="F20" s="222"/>
      <c r="G20" s="158"/>
      <c r="H20" s="199"/>
      <c r="I20" s="222"/>
      <c r="J20" s="158"/>
      <c r="K20" s="158"/>
      <c r="L20" s="158"/>
      <c r="M20" s="158"/>
      <c r="N20" s="158"/>
      <c r="O20" s="155"/>
      <c r="P20" s="155"/>
      <c r="Q20" s="155"/>
      <c r="R20" s="155"/>
      <c r="S20" s="155"/>
      <c r="T20" s="155"/>
      <c r="U20" s="236"/>
      <c r="V20" s="158"/>
      <c r="W20" s="158"/>
      <c r="X20" s="199"/>
      <c r="Y20" s="202"/>
      <c r="Z20" s="155"/>
      <c r="AA20" s="155"/>
      <c r="AB20" s="155"/>
      <c r="AC20" s="155"/>
      <c r="AD20" s="174"/>
      <c r="AE20" s="130" t="s">
        <v>71</v>
      </c>
      <c r="AF20" s="91">
        <v>1</v>
      </c>
      <c r="AG20" s="167"/>
      <c r="AH20" s="167"/>
      <c r="AI20" s="205"/>
      <c r="AJ20" s="164"/>
      <c r="AK20" s="167"/>
      <c r="AL20" s="167"/>
      <c r="AM20" s="205"/>
      <c r="AN20" s="161"/>
      <c r="AO20" s="196"/>
    </row>
    <row r="21" spans="1:41" s="25" customFormat="1" ht="18.75" customHeight="1" thickBot="1">
      <c r="A21" s="240"/>
      <c r="B21" s="226"/>
      <c r="C21" s="232"/>
      <c r="D21" s="229"/>
      <c r="E21" s="178"/>
      <c r="F21" s="223"/>
      <c r="G21" s="159"/>
      <c r="H21" s="200"/>
      <c r="I21" s="223"/>
      <c r="J21" s="159"/>
      <c r="K21" s="159"/>
      <c r="L21" s="159"/>
      <c r="M21" s="159"/>
      <c r="N21" s="159"/>
      <c r="O21" s="156"/>
      <c r="P21" s="156"/>
      <c r="Q21" s="156"/>
      <c r="R21" s="156"/>
      <c r="S21" s="156"/>
      <c r="T21" s="156"/>
      <c r="U21" s="237"/>
      <c r="V21" s="159"/>
      <c r="W21" s="159"/>
      <c r="X21" s="200"/>
      <c r="Y21" s="203"/>
      <c r="Z21" s="156"/>
      <c r="AA21" s="156"/>
      <c r="AB21" s="156"/>
      <c r="AC21" s="156"/>
      <c r="AD21" s="175"/>
      <c r="AE21" s="87" t="s">
        <v>72</v>
      </c>
      <c r="AF21" s="69">
        <v>2</v>
      </c>
      <c r="AG21" s="168"/>
      <c r="AH21" s="168"/>
      <c r="AI21" s="206"/>
      <c r="AJ21" s="165"/>
      <c r="AK21" s="168"/>
      <c r="AL21" s="168"/>
      <c r="AM21" s="206"/>
      <c r="AN21" s="162"/>
      <c r="AO21" s="197"/>
    </row>
    <row r="22" spans="1:41" s="71" customFormat="1" ht="19.5" customHeight="1" thickBot="1">
      <c r="A22" s="189" t="s">
        <v>31</v>
      </c>
      <c r="B22" s="190"/>
      <c r="C22" s="27" t="s">
        <v>32</v>
      </c>
      <c r="D22" s="23" t="s">
        <v>32</v>
      </c>
      <c r="E22" s="7" t="s">
        <v>32</v>
      </c>
      <c r="F22" s="27" t="s">
        <v>32</v>
      </c>
      <c r="G22" s="2" t="s">
        <v>32</v>
      </c>
      <c r="H22" s="23">
        <f aca="true" t="shared" si="0" ref="H22:U22">SUM(H18:H21)</f>
        <v>0</v>
      </c>
      <c r="I22" s="72">
        <f t="shared" si="0"/>
        <v>0</v>
      </c>
      <c r="J22" s="3">
        <f t="shared" si="0"/>
        <v>0</v>
      </c>
      <c r="K22" s="3">
        <f t="shared" si="0"/>
        <v>0</v>
      </c>
      <c r="L22" s="3">
        <f t="shared" si="0"/>
        <v>0</v>
      </c>
      <c r="M22" s="3">
        <f t="shared" si="0"/>
        <v>0</v>
      </c>
      <c r="N22" s="3">
        <f t="shared" si="0"/>
        <v>0</v>
      </c>
      <c r="O22" s="3">
        <f t="shared" si="0"/>
        <v>0</v>
      </c>
      <c r="P22" s="3">
        <f t="shared" si="0"/>
        <v>0</v>
      </c>
      <c r="Q22" s="3">
        <f t="shared" si="0"/>
        <v>0</v>
      </c>
      <c r="R22" s="3">
        <f t="shared" si="0"/>
        <v>0</v>
      </c>
      <c r="S22" s="3">
        <f t="shared" si="0"/>
        <v>0</v>
      </c>
      <c r="T22" s="3">
        <f t="shared" si="0"/>
        <v>0</v>
      </c>
      <c r="U22" s="74">
        <f t="shared" si="0"/>
        <v>0</v>
      </c>
      <c r="V22" s="40" t="s">
        <v>32</v>
      </c>
      <c r="W22" s="2" t="s">
        <v>32</v>
      </c>
      <c r="X22" s="23">
        <f aca="true" t="shared" si="1" ref="X22:AD22">SUM(X18:X21)</f>
        <v>0</v>
      </c>
      <c r="Y22" s="77">
        <f t="shared" si="1"/>
        <v>250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61">
        <f t="shared" si="1"/>
        <v>0</v>
      </c>
      <c r="AE22" s="2" t="s">
        <v>32</v>
      </c>
      <c r="AF22" s="3">
        <f>SUM(AF18:AF21)</f>
        <v>5</v>
      </c>
      <c r="AG22" s="2" t="s">
        <v>32</v>
      </c>
      <c r="AH22" s="3">
        <f>SUM(AH18:AH21)</f>
        <v>0.204</v>
      </c>
      <c r="AI22" s="23">
        <f>SUM(AI18:AI21)</f>
        <v>31500</v>
      </c>
      <c r="AJ22" s="72">
        <f>SUM(AJ18:AJ21)</f>
        <v>10</v>
      </c>
      <c r="AK22" s="3">
        <f>SUM(AK18:AK21)</f>
        <v>0</v>
      </c>
      <c r="AL22" s="3">
        <f>SUM(AL18:AL21)</f>
        <v>10</v>
      </c>
      <c r="AM22" s="23" t="s">
        <v>32</v>
      </c>
      <c r="AN22" s="76">
        <f>SUM(AN18:AN21)</f>
        <v>354000</v>
      </c>
      <c r="AO22" s="23">
        <f>SUM(AO18:AO21)</f>
        <v>0</v>
      </c>
    </row>
    <row r="23" spans="1:41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58"/>
      <c r="W23" s="58"/>
      <c r="X23" s="58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</row>
    <row r="24" spans="1:41" ht="15" customHeight="1">
      <c r="A24" s="1"/>
      <c r="B24" s="8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4"/>
      <c r="W24" s="44"/>
      <c r="X24" s="44"/>
      <c r="Y24" s="153" t="s">
        <v>132</v>
      </c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</row>
    <row r="25" spans="1:40" ht="15.75" customHeight="1">
      <c r="A25" s="1"/>
      <c r="B25" s="8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X25" s="152" t="s">
        <v>42</v>
      </c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2"/>
      <c r="AN25" s="12"/>
    </row>
    <row r="26" spans="1:22" ht="14.25" customHeight="1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</row>
    <row r="27" spans="1:36" ht="16.5" customHeight="1">
      <c r="A27" s="1"/>
      <c r="B27" s="11"/>
      <c r="C27" s="11"/>
      <c r="D27" s="11"/>
      <c r="E27" s="11"/>
      <c r="F27" s="11"/>
      <c r="G27" s="11"/>
      <c r="I27" s="10"/>
      <c r="Z27" s="151" t="s">
        <v>137</v>
      </c>
      <c r="AA27" s="151"/>
      <c r="AB27" s="151"/>
      <c r="AC27" s="151"/>
      <c r="AD27" s="151"/>
      <c r="AE27" s="151"/>
      <c r="AF27" s="151"/>
      <c r="AG27" s="151"/>
      <c r="AH27" s="151"/>
      <c r="AI27" s="151"/>
      <c r="AJ27" s="17"/>
    </row>
    <row r="28" spans="5:36" ht="29.25" customHeight="1">
      <c r="E28" t="s">
        <v>140</v>
      </c>
      <c r="I28" s="10"/>
      <c r="V28" s="1"/>
      <c r="W28" s="5"/>
      <c r="X28" s="5"/>
      <c r="Y28" s="1"/>
      <c r="Z28" s="150" t="s">
        <v>138</v>
      </c>
      <c r="AA28" s="150"/>
      <c r="AB28" s="150"/>
      <c r="AC28" s="150"/>
      <c r="AD28" s="150"/>
      <c r="AE28" s="150"/>
      <c r="AF28" s="150"/>
      <c r="AG28" s="150"/>
      <c r="AH28" s="1"/>
      <c r="AI28" s="1"/>
      <c r="AJ28" s="1"/>
    </row>
    <row r="29" spans="11:35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89">
    <mergeCell ref="AN14:AN16"/>
    <mergeCell ref="AO14:AO16"/>
    <mergeCell ref="N15:N16"/>
    <mergeCell ref="O15:O16"/>
    <mergeCell ref="P15:P16"/>
    <mergeCell ref="Q15:Q16"/>
    <mergeCell ref="R15:R16"/>
    <mergeCell ref="J14:U14"/>
    <mergeCell ref="U15:U16"/>
    <mergeCell ref="AJ14:AM14"/>
    <mergeCell ref="U18:U21"/>
    <mergeCell ref="S15:S16"/>
    <mergeCell ref="T18:T21"/>
    <mergeCell ref="V15:V16"/>
    <mergeCell ref="X15:X16"/>
    <mergeCell ref="A18:A21"/>
    <mergeCell ref="L15:L16"/>
    <mergeCell ref="R18:R21"/>
    <mergeCell ref="S18:S21"/>
    <mergeCell ref="B14:B16"/>
    <mergeCell ref="B18:B21"/>
    <mergeCell ref="M18:M21"/>
    <mergeCell ref="I18:I21"/>
    <mergeCell ref="J15:J16"/>
    <mergeCell ref="K15:K16"/>
    <mergeCell ref="D18:D21"/>
    <mergeCell ref="C18:C21"/>
    <mergeCell ref="H18:H21"/>
    <mergeCell ref="C15:C16"/>
    <mergeCell ref="G6:L7"/>
    <mergeCell ref="Z12:AA12"/>
    <mergeCell ref="Z11:AA11"/>
    <mergeCell ref="O18:O21"/>
    <mergeCell ref="P18:P21"/>
    <mergeCell ref="Q18:Q21"/>
    <mergeCell ref="D12:U12"/>
    <mergeCell ref="L18:L21"/>
    <mergeCell ref="G18:G21"/>
    <mergeCell ref="F18:F21"/>
    <mergeCell ref="Y14:AI14"/>
    <mergeCell ref="A22:B22"/>
    <mergeCell ref="A14:A16"/>
    <mergeCell ref="AM15:AM16"/>
    <mergeCell ref="AE15:AF15"/>
    <mergeCell ref="AG15:AH15"/>
    <mergeCell ref="AI15:AI16"/>
    <mergeCell ref="AL15:AL16"/>
    <mergeCell ref="D15:D16"/>
    <mergeCell ref="I14:I16"/>
    <mergeCell ref="AO18:AO21"/>
    <mergeCell ref="X18:X21"/>
    <mergeCell ref="AH18:AH21"/>
    <mergeCell ref="Y18:Y21"/>
    <mergeCell ref="Z18:Z21"/>
    <mergeCell ref="AA18:AA21"/>
    <mergeCell ref="AG18:AG21"/>
    <mergeCell ref="AI18:AI21"/>
    <mergeCell ref="AM18:AM21"/>
    <mergeCell ref="AL18:AL21"/>
    <mergeCell ref="AJ15:AJ16"/>
    <mergeCell ref="C14:D14"/>
    <mergeCell ref="F15:F16"/>
    <mergeCell ref="F14:H14"/>
    <mergeCell ref="Z15:AD15"/>
    <mergeCell ref="AK15:AK16"/>
    <mergeCell ref="M15:M16"/>
    <mergeCell ref="G15:G16"/>
    <mergeCell ref="V14:X14"/>
    <mergeCell ref="E14:E16"/>
    <mergeCell ref="Y15:Y16"/>
    <mergeCell ref="H15:H16"/>
    <mergeCell ref="W18:W21"/>
    <mergeCell ref="AD18:AD21"/>
    <mergeCell ref="N18:N21"/>
    <mergeCell ref="E18:E21"/>
    <mergeCell ref="W15:W16"/>
    <mergeCell ref="T15:T16"/>
    <mergeCell ref="K18:K21"/>
    <mergeCell ref="J18:J21"/>
    <mergeCell ref="Z28:AG28"/>
    <mergeCell ref="Z27:AI27"/>
    <mergeCell ref="X25:AL25"/>
    <mergeCell ref="Y24:AO24"/>
    <mergeCell ref="AC18:AC21"/>
    <mergeCell ref="V18:V21"/>
    <mergeCell ref="AN18:AN21"/>
    <mergeCell ref="AJ18:AJ21"/>
    <mergeCell ref="AK18:AK21"/>
    <mergeCell ref="AB18:AB21"/>
  </mergeCells>
  <printOptions/>
  <pageMargins left="1.1811023622047245" right="0.5118110236220472" top="0.35433070866141736" bottom="0.35433070866141736" header="0.31496062992125984" footer="0.31496062992125984"/>
  <pageSetup fitToWidth="2" horizontalDpi="600" verticalDpi="600" orientation="landscape" paperSize="9" scale="57" r:id="rId1"/>
  <colBreaks count="1" manualBreakCount="1">
    <brk id="2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O26"/>
  <sheetViews>
    <sheetView view="pageBreakPreview" zoomScale="90" zoomScaleSheetLayoutView="90" zoomScalePageLayoutView="0" workbookViewId="0" topLeftCell="A7">
      <selection activeCell="AP18" sqref="AP18"/>
    </sheetView>
  </sheetViews>
  <sheetFormatPr defaultColWidth="9.00390625" defaultRowHeight="12.75"/>
  <cols>
    <col min="1" max="1" width="4.00390625" style="32" customWidth="1"/>
    <col min="2" max="2" width="21.00390625" style="0" customWidth="1"/>
    <col min="3" max="5" width="19.75390625" style="0" customWidth="1"/>
    <col min="6" max="6" width="7.75390625" style="0" customWidth="1"/>
    <col min="7" max="7" width="9.125" style="0" customWidth="1"/>
    <col min="8" max="8" width="11.00390625" style="0" customWidth="1"/>
    <col min="9" max="10" width="8.125" style="0" customWidth="1"/>
    <col min="11" max="11" width="8.625" style="0" customWidth="1"/>
    <col min="12" max="12" width="7.125" style="0" customWidth="1"/>
    <col min="13" max="13" width="7.75390625" style="0" customWidth="1"/>
    <col min="14" max="14" width="7.25390625" style="0" customWidth="1"/>
    <col min="15" max="16" width="7.625" style="0" customWidth="1"/>
    <col min="17" max="17" width="8.125" style="0" customWidth="1"/>
    <col min="18" max="21" width="8.625" style="0" customWidth="1"/>
    <col min="22" max="22" width="7.625" style="0" customWidth="1"/>
    <col min="23" max="23" width="8.87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7.875" style="0" customWidth="1"/>
    <col min="32" max="32" width="11.125" style="0" customWidth="1"/>
    <col min="33" max="33" width="15.875" style="0" customWidth="1"/>
    <col min="34" max="34" width="9.625" style="0" customWidth="1"/>
    <col min="35" max="35" width="11.75390625" style="0" customWidth="1"/>
    <col min="36" max="41" width="9.375" style="0" customWidth="1"/>
  </cols>
  <sheetData>
    <row r="3" spans="2:9" ht="15" customHeight="1">
      <c r="B3" t="s">
        <v>48</v>
      </c>
      <c r="I3" s="14"/>
    </row>
    <row r="4" spans="9:10" ht="15" customHeight="1">
      <c r="I4" s="14"/>
      <c r="J4" s="11"/>
    </row>
    <row r="5" spans="3:22" ht="15" customHeight="1">
      <c r="C5" s="11" t="s">
        <v>47</v>
      </c>
      <c r="I5" s="14"/>
      <c r="J5" s="11" t="s">
        <v>39</v>
      </c>
      <c r="V5" s="11"/>
    </row>
    <row r="6" spans="2:12" ht="15" customHeight="1">
      <c r="B6" t="s">
        <v>136</v>
      </c>
      <c r="C6" s="11"/>
      <c r="D6" s="11"/>
      <c r="G6" s="218" t="s">
        <v>53</v>
      </c>
      <c r="H6" s="218"/>
      <c r="I6" s="218"/>
      <c r="J6" s="218"/>
      <c r="K6" s="218"/>
      <c r="L6" s="218"/>
    </row>
    <row r="7" spans="2:12" ht="15" customHeight="1">
      <c r="B7" s="15" t="s">
        <v>43</v>
      </c>
      <c r="C7" s="11"/>
      <c r="D7" s="11"/>
      <c r="G7" s="218"/>
      <c r="H7" s="218"/>
      <c r="I7" s="218"/>
      <c r="J7" s="218"/>
      <c r="K7" s="218"/>
      <c r="L7" s="218"/>
    </row>
    <row r="8" spans="2:11" ht="15" customHeight="1">
      <c r="B8" s="15" t="s">
        <v>44</v>
      </c>
      <c r="C8" s="11"/>
      <c r="D8" s="11"/>
      <c r="G8" s="16"/>
      <c r="H8" s="16"/>
      <c r="I8" s="16"/>
      <c r="J8" s="9" t="s">
        <v>54</v>
      </c>
      <c r="K8" s="9"/>
    </row>
    <row r="9" spans="2:4" ht="15" customHeight="1">
      <c r="B9" s="15" t="s">
        <v>45</v>
      </c>
      <c r="C9" s="11"/>
      <c r="D9" s="11"/>
    </row>
    <row r="10" spans="2:22" ht="12.75">
      <c r="B10" s="15" t="s">
        <v>142</v>
      </c>
      <c r="C10" s="11"/>
      <c r="D10" s="11"/>
      <c r="F10" s="11"/>
      <c r="G10" t="s">
        <v>141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6:27" ht="12.75">
      <c r="Z11" s="13"/>
      <c r="AA11" s="13"/>
    </row>
    <row r="12" spans="1:41" ht="12.75" customHeight="1">
      <c r="A12" s="33"/>
      <c r="B12" s="10"/>
      <c r="C12" s="10"/>
      <c r="D12" s="256" t="s">
        <v>73</v>
      </c>
      <c r="E12" s="256"/>
      <c r="F12" s="256"/>
      <c r="G12" s="256"/>
      <c r="H12" s="256"/>
      <c r="I12" s="256"/>
      <c r="J12" s="256"/>
      <c r="K12" s="256"/>
      <c r="L12" s="257"/>
      <c r="M12" s="1"/>
      <c r="N12" s="1"/>
      <c r="O12" s="1"/>
      <c r="P12" s="1"/>
      <c r="Q12" s="1"/>
      <c r="R12" s="1"/>
      <c r="S12" s="1"/>
      <c r="T12" s="1"/>
      <c r="U12" s="1"/>
      <c r="V12" s="34"/>
      <c r="W12" s="10"/>
      <c r="X12" s="10"/>
      <c r="Y12" s="1"/>
      <c r="Z12" s="13"/>
      <c r="AA12" s="13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33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6.5" customHeight="1" thickBot="1">
      <c r="A14" s="260" t="s">
        <v>0</v>
      </c>
      <c r="B14" s="260" t="s">
        <v>3</v>
      </c>
      <c r="C14" s="183" t="s">
        <v>5</v>
      </c>
      <c r="D14" s="184"/>
      <c r="E14" s="260" t="s">
        <v>36</v>
      </c>
      <c r="F14" s="183" t="s">
        <v>6</v>
      </c>
      <c r="G14" s="185"/>
      <c r="H14" s="184"/>
      <c r="I14" s="215" t="s">
        <v>38</v>
      </c>
      <c r="J14" s="189" t="s">
        <v>37</v>
      </c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1"/>
      <c r="V14" s="189" t="s">
        <v>7</v>
      </c>
      <c r="W14" s="190"/>
      <c r="X14" s="191"/>
      <c r="Y14" s="183" t="s">
        <v>10</v>
      </c>
      <c r="Z14" s="185"/>
      <c r="AA14" s="185"/>
      <c r="AB14" s="185"/>
      <c r="AC14" s="185"/>
      <c r="AD14" s="185"/>
      <c r="AE14" s="185"/>
      <c r="AF14" s="185"/>
      <c r="AG14" s="185"/>
      <c r="AH14" s="185"/>
      <c r="AI14" s="184"/>
      <c r="AJ14" s="189" t="s">
        <v>24</v>
      </c>
      <c r="AK14" s="190"/>
      <c r="AL14" s="190"/>
      <c r="AM14" s="191"/>
      <c r="AN14" s="241" t="s">
        <v>34</v>
      </c>
      <c r="AO14" s="252" t="s">
        <v>35</v>
      </c>
    </row>
    <row r="15" spans="1:41" ht="25.5" customHeight="1" thickBot="1">
      <c r="A15" s="261"/>
      <c r="B15" s="261"/>
      <c r="C15" s="233" t="s">
        <v>1</v>
      </c>
      <c r="D15" s="213" t="s">
        <v>2</v>
      </c>
      <c r="E15" s="261"/>
      <c r="F15" s="171" t="s">
        <v>33</v>
      </c>
      <c r="G15" s="245" t="s">
        <v>4</v>
      </c>
      <c r="H15" s="171" t="s">
        <v>14</v>
      </c>
      <c r="I15" s="216"/>
      <c r="J15" s="258" t="s">
        <v>59</v>
      </c>
      <c r="K15" s="250" t="s">
        <v>60</v>
      </c>
      <c r="L15" s="250" t="s">
        <v>61</v>
      </c>
      <c r="M15" s="250" t="s">
        <v>62</v>
      </c>
      <c r="N15" s="250" t="s">
        <v>63</v>
      </c>
      <c r="O15" s="250" t="s">
        <v>64</v>
      </c>
      <c r="P15" s="250" t="s">
        <v>65</v>
      </c>
      <c r="Q15" s="250" t="s">
        <v>66</v>
      </c>
      <c r="R15" s="250" t="s">
        <v>67</v>
      </c>
      <c r="S15" s="250" t="s">
        <v>55</v>
      </c>
      <c r="T15" s="250" t="s">
        <v>56</v>
      </c>
      <c r="U15" s="258" t="s">
        <v>57</v>
      </c>
      <c r="V15" s="181" t="s">
        <v>8</v>
      </c>
      <c r="W15" s="179" t="s">
        <v>9</v>
      </c>
      <c r="X15" s="215" t="s">
        <v>29</v>
      </c>
      <c r="Y15" s="233" t="s">
        <v>13</v>
      </c>
      <c r="Z15" s="186" t="s">
        <v>11</v>
      </c>
      <c r="AA15" s="187"/>
      <c r="AB15" s="187"/>
      <c r="AC15" s="187"/>
      <c r="AD15" s="188"/>
      <c r="AE15" s="186" t="s">
        <v>18</v>
      </c>
      <c r="AF15" s="255"/>
      <c r="AG15" s="186" t="s">
        <v>20</v>
      </c>
      <c r="AH15" s="188"/>
      <c r="AI15" s="171" t="s">
        <v>23</v>
      </c>
      <c r="AJ15" s="171" t="s">
        <v>25</v>
      </c>
      <c r="AK15" s="245" t="s">
        <v>27</v>
      </c>
      <c r="AL15" s="171" t="s">
        <v>26</v>
      </c>
      <c r="AM15" s="247" t="s">
        <v>28</v>
      </c>
      <c r="AN15" s="242"/>
      <c r="AO15" s="253"/>
    </row>
    <row r="16" spans="1:41" ht="91.5" customHeight="1" thickBot="1">
      <c r="A16" s="262"/>
      <c r="B16" s="262"/>
      <c r="C16" s="234"/>
      <c r="D16" s="214"/>
      <c r="E16" s="262"/>
      <c r="F16" s="244"/>
      <c r="G16" s="246"/>
      <c r="H16" s="244"/>
      <c r="I16" s="216"/>
      <c r="J16" s="259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63"/>
      <c r="V16" s="249"/>
      <c r="W16" s="254"/>
      <c r="X16" s="216"/>
      <c r="Y16" s="234"/>
      <c r="Z16" s="26" t="s">
        <v>12</v>
      </c>
      <c r="AA16" s="36" t="s">
        <v>15</v>
      </c>
      <c r="AB16" s="26" t="s">
        <v>16</v>
      </c>
      <c r="AC16" s="36" t="s">
        <v>17</v>
      </c>
      <c r="AD16" s="22" t="s">
        <v>127</v>
      </c>
      <c r="AE16" s="37" t="s">
        <v>19</v>
      </c>
      <c r="AF16" s="35" t="s">
        <v>29</v>
      </c>
      <c r="AG16" s="37" t="s">
        <v>21</v>
      </c>
      <c r="AH16" s="28" t="s">
        <v>22</v>
      </c>
      <c r="AI16" s="244"/>
      <c r="AJ16" s="244"/>
      <c r="AK16" s="246"/>
      <c r="AL16" s="244"/>
      <c r="AM16" s="248"/>
      <c r="AN16" s="242"/>
      <c r="AO16" s="253"/>
    </row>
    <row r="17" spans="1:41" s="9" customFormat="1" ht="13.5" thickBot="1">
      <c r="A17" s="38">
        <v>1</v>
      </c>
      <c r="B17" s="39">
        <v>2</v>
      </c>
      <c r="C17" s="21">
        <v>3</v>
      </c>
      <c r="D17" s="39">
        <v>4</v>
      </c>
      <c r="E17" s="39">
        <v>5</v>
      </c>
      <c r="F17" s="21">
        <v>6</v>
      </c>
      <c r="G17" s="38">
        <v>7</v>
      </c>
      <c r="H17" s="39">
        <v>8</v>
      </c>
      <c r="I17" s="21">
        <v>9</v>
      </c>
      <c r="J17" s="38">
        <v>10</v>
      </c>
      <c r="K17" s="39">
        <v>11</v>
      </c>
      <c r="L17" s="29">
        <v>12</v>
      </c>
      <c r="M17" s="38">
        <v>13</v>
      </c>
      <c r="N17" s="39">
        <v>14</v>
      </c>
      <c r="O17" s="29">
        <v>15</v>
      </c>
      <c r="P17" s="38">
        <v>16</v>
      </c>
      <c r="Q17" s="39">
        <v>17</v>
      </c>
      <c r="R17" s="29">
        <v>18</v>
      </c>
      <c r="S17" s="38">
        <v>19</v>
      </c>
      <c r="T17" s="39">
        <v>20</v>
      </c>
      <c r="U17" s="20">
        <v>21</v>
      </c>
      <c r="V17" s="38">
        <v>22</v>
      </c>
      <c r="W17" s="39">
        <v>23</v>
      </c>
      <c r="X17" s="30">
        <v>24</v>
      </c>
      <c r="Y17" s="38">
        <v>25</v>
      </c>
      <c r="Z17" s="39">
        <v>26</v>
      </c>
      <c r="AA17" s="29">
        <v>27</v>
      </c>
      <c r="AB17" s="38">
        <v>28</v>
      </c>
      <c r="AC17" s="39">
        <v>29</v>
      </c>
      <c r="AD17" s="29">
        <v>30</v>
      </c>
      <c r="AE17" s="38">
        <v>31</v>
      </c>
      <c r="AF17" s="39">
        <v>32</v>
      </c>
      <c r="AG17" s="29">
        <v>33</v>
      </c>
      <c r="AH17" s="38">
        <v>34</v>
      </c>
      <c r="AI17" s="39">
        <v>35</v>
      </c>
      <c r="AJ17" s="21">
        <v>36</v>
      </c>
      <c r="AK17" s="38">
        <v>37</v>
      </c>
      <c r="AL17" s="39">
        <v>38</v>
      </c>
      <c r="AM17" s="30">
        <v>39</v>
      </c>
      <c r="AN17" s="78">
        <v>40</v>
      </c>
      <c r="AO17" s="39">
        <v>41</v>
      </c>
    </row>
    <row r="18" spans="1:41" s="24" customFormat="1" ht="90.75" customHeight="1" thickBot="1">
      <c r="A18" s="95" t="s">
        <v>30</v>
      </c>
      <c r="B18" s="143" t="s">
        <v>82</v>
      </c>
      <c r="C18" s="140" t="s">
        <v>134</v>
      </c>
      <c r="D18" s="141" t="s">
        <v>83</v>
      </c>
      <c r="E18" s="142" t="s">
        <v>128</v>
      </c>
      <c r="F18" s="119"/>
      <c r="G18" s="120"/>
      <c r="H18" s="121"/>
      <c r="I18" s="119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2"/>
      <c r="X18" s="123"/>
      <c r="Y18" s="96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124" t="s">
        <v>84</v>
      </c>
      <c r="AF18" s="60">
        <v>1</v>
      </c>
      <c r="AG18" s="124" t="s">
        <v>85</v>
      </c>
      <c r="AH18" s="60">
        <v>0.1</v>
      </c>
      <c r="AI18" s="81">
        <v>0</v>
      </c>
      <c r="AJ18" s="97">
        <v>0</v>
      </c>
      <c r="AK18" s="60">
        <v>0</v>
      </c>
      <c r="AL18" s="60">
        <v>0</v>
      </c>
      <c r="AM18" s="81">
        <v>0</v>
      </c>
      <c r="AN18" s="125">
        <v>0</v>
      </c>
      <c r="AO18" s="126">
        <v>0</v>
      </c>
    </row>
    <row r="19" spans="1:41" s="71" customFormat="1" ht="15.75" customHeight="1" thickBot="1">
      <c r="A19" s="189" t="s">
        <v>31</v>
      </c>
      <c r="B19" s="190"/>
      <c r="C19" s="27" t="s">
        <v>32</v>
      </c>
      <c r="D19" s="23" t="s">
        <v>32</v>
      </c>
      <c r="E19" s="74"/>
      <c r="F19" s="27" t="s">
        <v>32</v>
      </c>
      <c r="G19" s="2" t="s">
        <v>32</v>
      </c>
      <c r="H19" s="23">
        <f aca="true" t="shared" si="0" ref="H19:U19">SUM(H18:H18)</f>
        <v>0</v>
      </c>
      <c r="I19" s="72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  <c r="V19" s="2" t="s">
        <v>32</v>
      </c>
      <c r="W19" s="2" t="s">
        <v>32</v>
      </c>
      <c r="X19" s="23">
        <v>0</v>
      </c>
      <c r="Y19" s="82">
        <f aca="true" t="shared" si="1" ref="Y19:AD19">SUM(Y18:Y18)</f>
        <v>0</v>
      </c>
      <c r="Z19" s="80">
        <f t="shared" si="1"/>
        <v>0</v>
      </c>
      <c r="AA19" s="80">
        <f t="shared" si="1"/>
        <v>0</v>
      </c>
      <c r="AB19" s="80">
        <f t="shared" si="1"/>
        <v>0</v>
      </c>
      <c r="AC19" s="80">
        <f t="shared" si="1"/>
        <v>0</v>
      </c>
      <c r="AD19" s="80">
        <f t="shared" si="1"/>
        <v>0</v>
      </c>
      <c r="AE19" s="2" t="s">
        <v>32</v>
      </c>
      <c r="AF19" s="2">
        <f>SUM(AF18:AF18)</f>
        <v>1</v>
      </c>
      <c r="AG19" s="2" t="s">
        <v>32</v>
      </c>
      <c r="AH19" s="2">
        <f>SUM(AH18:AH18)</f>
        <v>0.1</v>
      </c>
      <c r="AI19" s="23">
        <f>SUM(AI18:AI18)</f>
        <v>0</v>
      </c>
      <c r="AJ19" s="27">
        <f>SUM(AJ18:AJ18)</f>
        <v>0</v>
      </c>
      <c r="AK19" s="2">
        <f>SUM(AK18:AK18)</f>
        <v>0</v>
      </c>
      <c r="AL19" s="2">
        <f>SUM(AL18:AL18)</f>
        <v>0</v>
      </c>
      <c r="AM19" s="23" t="s">
        <v>32</v>
      </c>
      <c r="AN19" s="79">
        <f>SUM(AN18:AN18)</f>
        <v>0</v>
      </c>
      <c r="AO19" s="68">
        <f>SUM(AO18:AO18)</f>
        <v>0</v>
      </c>
    </row>
    <row r="20" spans="1:41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58"/>
      <c r="W20" s="58"/>
      <c r="X20" s="58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5"/>
    </row>
    <row r="21" spans="1:41" ht="15" customHeight="1">
      <c r="A21" s="13"/>
      <c r="B21" s="8" t="s">
        <v>40</v>
      </c>
      <c r="C21" s="1"/>
      <c r="D21" s="1"/>
      <c r="E21" s="1"/>
      <c r="F21" s="1"/>
      <c r="G21" s="1"/>
      <c r="H21" s="1"/>
      <c r="I21" s="1"/>
      <c r="J21" s="1"/>
      <c r="K21" s="1"/>
      <c r="V21" s="44"/>
      <c r="W21" s="44"/>
      <c r="X21" s="44"/>
      <c r="Y21" s="153" t="s">
        <v>132</v>
      </c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</row>
    <row r="22" spans="1:40" ht="15.75" customHeight="1">
      <c r="A22" s="13"/>
      <c r="B22" s="8" t="s">
        <v>41</v>
      </c>
      <c r="C22" s="1"/>
      <c r="D22" s="1"/>
      <c r="E22" s="1"/>
      <c r="F22" s="1"/>
      <c r="G22" s="1"/>
      <c r="H22" s="1"/>
      <c r="I22" s="1"/>
      <c r="J22" s="1"/>
      <c r="K22" s="1"/>
      <c r="X22" s="152" t="s">
        <v>42</v>
      </c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2"/>
      <c r="AN22" s="12"/>
    </row>
    <row r="23" spans="1:22" ht="14.25" customHeight="1">
      <c r="A23" s="13"/>
      <c r="C23" s="1"/>
      <c r="D23" s="1"/>
      <c r="E23" s="1"/>
      <c r="F23" s="1"/>
      <c r="G23" s="1"/>
      <c r="H23" s="1"/>
      <c r="I23" s="1"/>
      <c r="J23" s="1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36" ht="15" customHeight="1">
      <c r="A24" s="13"/>
      <c r="B24" s="11"/>
      <c r="C24" s="11"/>
      <c r="D24" s="11"/>
      <c r="E24" s="11"/>
      <c r="F24" s="11"/>
      <c r="G24" s="11"/>
      <c r="I24" s="10"/>
      <c r="Z24" s="151" t="s">
        <v>137</v>
      </c>
      <c r="AA24" s="151"/>
      <c r="AB24" s="151"/>
      <c r="AC24" s="151"/>
      <c r="AD24" s="151"/>
      <c r="AE24" s="151"/>
      <c r="AF24" s="151"/>
      <c r="AG24" s="151"/>
      <c r="AH24" s="151"/>
      <c r="AI24" s="151"/>
      <c r="AJ24" s="41"/>
    </row>
    <row r="25" spans="9:40" ht="26.25" customHeight="1">
      <c r="I25" s="10"/>
      <c r="V25" s="1"/>
      <c r="W25" s="5"/>
      <c r="X25" s="5"/>
      <c r="Y25" s="1"/>
      <c r="Z25" s="150" t="s">
        <v>138</v>
      </c>
      <c r="AA25" s="150"/>
      <c r="AB25" s="150"/>
      <c r="AC25" s="150"/>
      <c r="AD25" s="150"/>
      <c r="AE25" s="150"/>
      <c r="AF25" s="150"/>
      <c r="AG25" s="150"/>
      <c r="AH25" s="1"/>
      <c r="AI25" s="1"/>
      <c r="AJ25" s="42"/>
      <c r="AK25" s="43"/>
      <c r="AL25" s="43"/>
      <c r="AM25" s="43"/>
      <c r="AN25" s="43"/>
    </row>
    <row r="26" spans="11:35" ht="12.75"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</sheetData>
  <sheetProtection/>
  <mergeCells count="48">
    <mergeCell ref="G6:L7"/>
    <mergeCell ref="Z24:AI24"/>
    <mergeCell ref="T15:T16"/>
    <mergeCell ref="U15:U16"/>
    <mergeCell ref="N15:N16"/>
    <mergeCell ref="O15:O16"/>
    <mergeCell ref="P15:P16"/>
    <mergeCell ref="Q15:Q16"/>
    <mergeCell ref="R15:R16"/>
    <mergeCell ref="S15:S16"/>
    <mergeCell ref="D12:L12"/>
    <mergeCell ref="J15:J16"/>
    <mergeCell ref="K15:K16"/>
    <mergeCell ref="L15:L16"/>
    <mergeCell ref="A14:A16"/>
    <mergeCell ref="B14:B16"/>
    <mergeCell ref="C14:D14"/>
    <mergeCell ref="E14:E16"/>
    <mergeCell ref="F14:H14"/>
    <mergeCell ref="D15:D16"/>
    <mergeCell ref="Y14:AI14"/>
    <mergeCell ref="AJ14:AM14"/>
    <mergeCell ref="AN14:AN16"/>
    <mergeCell ref="AO14:AO16"/>
    <mergeCell ref="W15:W16"/>
    <mergeCell ref="X15:X16"/>
    <mergeCell ref="Y15:Y16"/>
    <mergeCell ref="Z15:AD15"/>
    <mergeCell ref="AE15:AF15"/>
    <mergeCell ref="AG15:AH15"/>
    <mergeCell ref="F15:F16"/>
    <mergeCell ref="G15:G16"/>
    <mergeCell ref="H15:H16"/>
    <mergeCell ref="V15:V16"/>
    <mergeCell ref="I14:I16"/>
    <mergeCell ref="V14:X14"/>
    <mergeCell ref="J14:U14"/>
    <mergeCell ref="M15:M16"/>
    <mergeCell ref="Z25:AG25"/>
    <mergeCell ref="X22:AL22"/>
    <mergeCell ref="Y21:AO21"/>
    <mergeCell ref="A19:B19"/>
    <mergeCell ref="AI15:AI16"/>
    <mergeCell ref="AJ15:AJ16"/>
    <mergeCell ref="AK15:AK16"/>
    <mergeCell ref="AL15:AL16"/>
    <mergeCell ref="AM15:AM16"/>
    <mergeCell ref="C15:C16"/>
  </mergeCells>
  <printOptions/>
  <pageMargins left="1.1811023622047245" right="0.5118110236220472" top="0.35433070866141736" bottom="0.35433070866141736" header="0.31496062992125984" footer="0.31496062992125984"/>
  <pageSetup horizontalDpi="600" verticalDpi="600" orientation="landscape" paperSize="9" scale="59" r:id="rId1"/>
  <colBreaks count="1" manualBreakCount="1">
    <brk id="2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P28"/>
  <sheetViews>
    <sheetView view="pageBreakPreview" zoomScale="90" zoomScaleSheetLayoutView="90" zoomScalePageLayoutView="0" workbookViewId="0" topLeftCell="A7">
      <selection activeCell="AN22" sqref="AN22"/>
    </sheetView>
  </sheetViews>
  <sheetFormatPr defaultColWidth="9.00390625" defaultRowHeight="12.75"/>
  <cols>
    <col min="1" max="1" width="4.00390625" style="32" customWidth="1"/>
    <col min="2" max="2" width="21.00390625" style="0" customWidth="1"/>
    <col min="3" max="5" width="19.75390625" style="0" customWidth="1"/>
    <col min="6" max="6" width="7.75390625" style="0" customWidth="1"/>
    <col min="7" max="7" width="9.125" style="0" customWidth="1"/>
    <col min="8" max="8" width="11.00390625" style="0" customWidth="1"/>
    <col min="9" max="10" width="8.125" style="0" customWidth="1"/>
    <col min="11" max="11" width="8.625" style="0" customWidth="1"/>
    <col min="12" max="12" width="7.125" style="0" customWidth="1"/>
    <col min="13" max="13" width="7.75390625" style="0" customWidth="1"/>
    <col min="14" max="14" width="7.25390625" style="0" customWidth="1"/>
    <col min="15" max="16" width="7.625" style="0" customWidth="1"/>
    <col min="17" max="17" width="8.125" style="0" customWidth="1"/>
    <col min="18" max="21" width="8.625" style="0" customWidth="1"/>
    <col min="22" max="22" width="7.625" style="0" customWidth="1"/>
    <col min="23" max="23" width="8.87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7.875" style="0" customWidth="1"/>
    <col min="32" max="32" width="11.125" style="0" customWidth="1"/>
    <col min="33" max="33" width="15.875" style="0" customWidth="1"/>
    <col min="34" max="34" width="9.625" style="0" customWidth="1"/>
    <col min="35" max="35" width="11.75390625" style="0" customWidth="1"/>
    <col min="36" max="39" width="9.375" style="0" customWidth="1"/>
    <col min="40" max="40" width="10.25390625" style="0" customWidth="1"/>
    <col min="41" max="41" width="9.375" style="0" customWidth="1"/>
  </cols>
  <sheetData>
    <row r="3" spans="2:9" ht="15" customHeight="1">
      <c r="B3" t="s">
        <v>48</v>
      </c>
      <c r="I3" s="14"/>
    </row>
    <row r="4" spans="9:10" ht="15" customHeight="1">
      <c r="I4" s="14"/>
      <c r="J4" s="11"/>
    </row>
    <row r="5" spans="3:22" ht="15" customHeight="1">
      <c r="C5" s="11" t="s">
        <v>47</v>
      </c>
      <c r="I5" s="14"/>
      <c r="J5" s="11" t="s">
        <v>39</v>
      </c>
      <c r="V5" s="11"/>
    </row>
    <row r="6" spans="2:12" ht="15" customHeight="1">
      <c r="B6" t="s">
        <v>136</v>
      </c>
      <c r="C6" s="11"/>
      <c r="D6" s="11"/>
      <c r="G6" s="218" t="s">
        <v>53</v>
      </c>
      <c r="H6" s="218"/>
      <c r="I6" s="218"/>
      <c r="J6" s="218"/>
      <c r="K6" s="218"/>
      <c r="L6" s="218"/>
    </row>
    <row r="7" spans="2:12" ht="15" customHeight="1">
      <c r="B7" s="15" t="s">
        <v>43</v>
      </c>
      <c r="C7" s="11"/>
      <c r="D7" s="11"/>
      <c r="G7" s="218"/>
      <c r="H7" s="218"/>
      <c r="I7" s="218"/>
      <c r="J7" s="218"/>
      <c r="K7" s="218"/>
      <c r="L7" s="218"/>
    </row>
    <row r="8" spans="2:11" ht="15" customHeight="1">
      <c r="B8" s="15" t="s">
        <v>44</v>
      </c>
      <c r="C8" s="11"/>
      <c r="D8" s="11"/>
      <c r="G8" s="16"/>
      <c r="H8" s="16"/>
      <c r="I8" s="16"/>
      <c r="J8" s="9" t="s">
        <v>54</v>
      </c>
      <c r="K8" s="9"/>
    </row>
    <row r="9" spans="2:4" ht="15" customHeight="1">
      <c r="B9" s="15" t="s">
        <v>45</v>
      </c>
      <c r="C9" s="11"/>
      <c r="D9" s="11"/>
    </row>
    <row r="10" spans="2:22" ht="12.75">
      <c r="B10" s="15" t="s">
        <v>142</v>
      </c>
      <c r="C10" s="11"/>
      <c r="D10" s="11"/>
      <c r="F10" s="11"/>
      <c r="G10" t="s">
        <v>141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6:27" ht="12.75">
      <c r="Z11" s="13"/>
      <c r="AA11" s="13"/>
    </row>
    <row r="12" spans="1:41" ht="12.75" customHeight="1">
      <c r="A12" s="33"/>
      <c r="B12" s="10"/>
      <c r="C12" s="10"/>
      <c r="D12" s="256" t="s">
        <v>135</v>
      </c>
      <c r="E12" s="256"/>
      <c r="F12" s="256"/>
      <c r="G12" s="256"/>
      <c r="H12" s="256"/>
      <c r="I12" s="256"/>
      <c r="J12" s="256"/>
      <c r="K12" s="256"/>
      <c r="L12" s="257"/>
      <c r="M12" s="1"/>
      <c r="N12" s="1"/>
      <c r="O12" s="1"/>
      <c r="P12" s="1"/>
      <c r="Q12" s="1"/>
      <c r="R12" s="1"/>
      <c r="S12" s="1"/>
      <c r="T12" s="1"/>
      <c r="U12" s="1"/>
      <c r="V12" s="34"/>
      <c r="W12" s="10"/>
      <c r="X12" s="10"/>
      <c r="Y12" s="1"/>
      <c r="Z12" s="13"/>
      <c r="AA12" s="13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33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6.5" customHeight="1" thickBot="1">
      <c r="A14" s="260" t="s">
        <v>0</v>
      </c>
      <c r="B14" s="260" t="s">
        <v>3</v>
      </c>
      <c r="C14" s="183" t="s">
        <v>5</v>
      </c>
      <c r="D14" s="184"/>
      <c r="E14" s="260" t="s">
        <v>36</v>
      </c>
      <c r="F14" s="183" t="s">
        <v>6</v>
      </c>
      <c r="G14" s="185"/>
      <c r="H14" s="184"/>
      <c r="I14" s="215" t="s">
        <v>38</v>
      </c>
      <c r="J14" s="189" t="s">
        <v>37</v>
      </c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1"/>
      <c r="V14" s="189" t="s">
        <v>7</v>
      </c>
      <c r="W14" s="190"/>
      <c r="X14" s="191"/>
      <c r="Y14" s="183" t="s">
        <v>10</v>
      </c>
      <c r="Z14" s="185"/>
      <c r="AA14" s="185"/>
      <c r="AB14" s="185"/>
      <c r="AC14" s="185"/>
      <c r="AD14" s="185"/>
      <c r="AE14" s="185"/>
      <c r="AF14" s="185"/>
      <c r="AG14" s="185"/>
      <c r="AH14" s="185"/>
      <c r="AI14" s="184"/>
      <c r="AJ14" s="189" t="s">
        <v>24</v>
      </c>
      <c r="AK14" s="190"/>
      <c r="AL14" s="190"/>
      <c r="AM14" s="191"/>
      <c r="AN14" s="241" t="s">
        <v>34</v>
      </c>
      <c r="AO14" s="252" t="s">
        <v>35</v>
      </c>
    </row>
    <row r="15" spans="1:41" ht="25.5" customHeight="1" thickBot="1">
      <c r="A15" s="261"/>
      <c r="B15" s="261"/>
      <c r="C15" s="233" t="s">
        <v>1</v>
      </c>
      <c r="D15" s="213" t="s">
        <v>2</v>
      </c>
      <c r="E15" s="261"/>
      <c r="F15" s="171" t="s">
        <v>33</v>
      </c>
      <c r="G15" s="245" t="s">
        <v>4</v>
      </c>
      <c r="H15" s="171" t="s">
        <v>14</v>
      </c>
      <c r="I15" s="216"/>
      <c r="J15" s="258" t="s">
        <v>59</v>
      </c>
      <c r="K15" s="250" t="s">
        <v>60</v>
      </c>
      <c r="L15" s="250" t="s">
        <v>61</v>
      </c>
      <c r="M15" s="250" t="s">
        <v>62</v>
      </c>
      <c r="N15" s="250" t="s">
        <v>63</v>
      </c>
      <c r="O15" s="250" t="s">
        <v>64</v>
      </c>
      <c r="P15" s="250" t="s">
        <v>65</v>
      </c>
      <c r="Q15" s="250" t="s">
        <v>66</v>
      </c>
      <c r="R15" s="250" t="s">
        <v>67</v>
      </c>
      <c r="S15" s="250" t="s">
        <v>55</v>
      </c>
      <c r="T15" s="250" t="s">
        <v>56</v>
      </c>
      <c r="U15" s="258" t="s">
        <v>57</v>
      </c>
      <c r="V15" s="181" t="s">
        <v>8</v>
      </c>
      <c r="W15" s="179" t="s">
        <v>9</v>
      </c>
      <c r="X15" s="215" t="s">
        <v>29</v>
      </c>
      <c r="Y15" s="233" t="s">
        <v>13</v>
      </c>
      <c r="Z15" s="186" t="s">
        <v>11</v>
      </c>
      <c r="AA15" s="187"/>
      <c r="AB15" s="187"/>
      <c r="AC15" s="187"/>
      <c r="AD15" s="188"/>
      <c r="AE15" s="186" t="s">
        <v>18</v>
      </c>
      <c r="AF15" s="255"/>
      <c r="AG15" s="186" t="s">
        <v>20</v>
      </c>
      <c r="AH15" s="188"/>
      <c r="AI15" s="171" t="s">
        <v>23</v>
      </c>
      <c r="AJ15" s="171" t="s">
        <v>25</v>
      </c>
      <c r="AK15" s="245" t="s">
        <v>27</v>
      </c>
      <c r="AL15" s="171" t="s">
        <v>26</v>
      </c>
      <c r="AM15" s="247" t="s">
        <v>28</v>
      </c>
      <c r="AN15" s="242"/>
      <c r="AO15" s="253"/>
    </row>
    <row r="16" spans="1:41" ht="91.5" customHeight="1" thickBot="1">
      <c r="A16" s="262"/>
      <c r="B16" s="262"/>
      <c r="C16" s="234"/>
      <c r="D16" s="214"/>
      <c r="E16" s="262"/>
      <c r="F16" s="244"/>
      <c r="G16" s="246"/>
      <c r="H16" s="244"/>
      <c r="I16" s="216"/>
      <c r="J16" s="259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63"/>
      <c r="V16" s="249"/>
      <c r="W16" s="254"/>
      <c r="X16" s="216"/>
      <c r="Y16" s="234"/>
      <c r="Z16" s="26" t="s">
        <v>12</v>
      </c>
      <c r="AA16" s="36" t="s">
        <v>15</v>
      </c>
      <c r="AB16" s="26" t="s">
        <v>16</v>
      </c>
      <c r="AC16" s="36" t="s">
        <v>17</v>
      </c>
      <c r="AD16" s="22" t="s">
        <v>127</v>
      </c>
      <c r="AE16" s="37" t="s">
        <v>19</v>
      </c>
      <c r="AF16" s="35" t="s">
        <v>29</v>
      </c>
      <c r="AG16" s="37" t="s">
        <v>21</v>
      </c>
      <c r="AH16" s="28" t="s">
        <v>22</v>
      </c>
      <c r="AI16" s="244"/>
      <c r="AJ16" s="244"/>
      <c r="AK16" s="246"/>
      <c r="AL16" s="244"/>
      <c r="AM16" s="248"/>
      <c r="AN16" s="242"/>
      <c r="AO16" s="253"/>
    </row>
    <row r="17" spans="1:41" s="9" customFormat="1" ht="13.5" thickBot="1">
      <c r="A17" s="38">
        <v>1</v>
      </c>
      <c r="B17" s="39">
        <v>2</v>
      </c>
      <c r="C17" s="21">
        <v>3</v>
      </c>
      <c r="D17" s="39">
        <v>4</v>
      </c>
      <c r="E17" s="39">
        <v>5</v>
      </c>
      <c r="F17" s="21">
        <v>6</v>
      </c>
      <c r="G17" s="38">
        <v>7</v>
      </c>
      <c r="H17" s="39">
        <v>8</v>
      </c>
      <c r="I17" s="21">
        <v>9</v>
      </c>
      <c r="J17" s="38">
        <v>10</v>
      </c>
      <c r="K17" s="39">
        <v>11</v>
      </c>
      <c r="L17" s="29">
        <v>12</v>
      </c>
      <c r="M17" s="38">
        <v>13</v>
      </c>
      <c r="N17" s="39">
        <v>14</v>
      </c>
      <c r="O17" s="29">
        <v>15</v>
      </c>
      <c r="P17" s="38">
        <v>16</v>
      </c>
      <c r="Q17" s="39">
        <v>17</v>
      </c>
      <c r="R17" s="29">
        <v>18</v>
      </c>
      <c r="S17" s="38">
        <v>19</v>
      </c>
      <c r="T17" s="39">
        <v>20</v>
      </c>
      <c r="U17" s="20">
        <v>21</v>
      </c>
      <c r="V17" s="38">
        <v>22</v>
      </c>
      <c r="W17" s="39">
        <v>23</v>
      </c>
      <c r="X17" s="30">
        <v>24</v>
      </c>
      <c r="Y17" s="38">
        <v>25</v>
      </c>
      <c r="Z17" s="39">
        <v>26</v>
      </c>
      <c r="AA17" s="29">
        <v>27</v>
      </c>
      <c r="AB17" s="38">
        <v>28</v>
      </c>
      <c r="AC17" s="39">
        <v>29</v>
      </c>
      <c r="AD17" s="29">
        <v>30</v>
      </c>
      <c r="AE17" s="38">
        <v>31</v>
      </c>
      <c r="AF17" s="39">
        <v>32</v>
      </c>
      <c r="AG17" s="29">
        <v>33</v>
      </c>
      <c r="AH17" s="38">
        <v>34</v>
      </c>
      <c r="AI17" s="39">
        <v>35</v>
      </c>
      <c r="AJ17" s="21">
        <v>36</v>
      </c>
      <c r="AK17" s="38">
        <v>37</v>
      </c>
      <c r="AL17" s="39">
        <v>38</v>
      </c>
      <c r="AM17" s="30">
        <v>39</v>
      </c>
      <c r="AN17" s="78">
        <v>40</v>
      </c>
      <c r="AO17" s="39">
        <v>41</v>
      </c>
    </row>
    <row r="18" spans="1:41" s="25" customFormat="1" ht="72" customHeight="1" thickBot="1">
      <c r="A18" s="99" t="s">
        <v>30</v>
      </c>
      <c r="B18" s="144" t="s">
        <v>74</v>
      </c>
      <c r="C18" s="145" t="s">
        <v>75</v>
      </c>
      <c r="D18" s="146" t="s">
        <v>75</v>
      </c>
      <c r="E18" s="100" t="s">
        <v>128</v>
      </c>
      <c r="F18" s="101"/>
      <c r="G18" s="102"/>
      <c r="H18" s="103"/>
      <c r="I18" s="101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4"/>
      <c r="X18" s="105"/>
      <c r="Y18" s="106">
        <f>280+250+280+305</f>
        <v>1115</v>
      </c>
      <c r="Z18" s="107">
        <f>157.5+165+198.5</f>
        <v>521</v>
      </c>
      <c r="AA18" s="107">
        <v>0</v>
      </c>
      <c r="AB18" s="107">
        <v>0</v>
      </c>
      <c r="AC18" s="107">
        <v>0</v>
      </c>
      <c r="AD18" s="107">
        <v>0</v>
      </c>
      <c r="AE18" s="108" t="s">
        <v>76</v>
      </c>
      <c r="AF18" s="109">
        <v>1</v>
      </c>
      <c r="AG18" s="108" t="s">
        <v>51</v>
      </c>
      <c r="AH18" s="109">
        <v>1.2</v>
      </c>
      <c r="AI18" s="110">
        <f>4200+4500+4200+9800</f>
        <v>22700</v>
      </c>
      <c r="AJ18" s="99">
        <v>2</v>
      </c>
      <c r="AK18" s="109">
        <v>0</v>
      </c>
      <c r="AL18" s="109">
        <v>2</v>
      </c>
      <c r="AM18" s="110">
        <v>10000</v>
      </c>
      <c r="AN18" s="111">
        <f>10000+15000+10000+10000</f>
        <v>45000</v>
      </c>
      <c r="AO18" s="112">
        <v>0</v>
      </c>
    </row>
    <row r="19" spans="1:42" s="24" customFormat="1" ht="33.75" customHeight="1">
      <c r="A19" s="163" t="s">
        <v>58</v>
      </c>
      <c r="B19" s="276" t="s">
        <v>77</v>
      </c>
      <c r="C19" s="230" t="s">
        <v>78</v>
      </c>
      <c r="D19" s="227" t="s">
        <v>133</v>
      </c>
      <c r="E19" s="274" t="s">
        <v>128</v>
      </c>
      <c r="F19" s="270"/>
      <c r="G19" s="154"/>
      <c r="H19" s="272"/>
      <c r="I19" s="270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4"/>
      <c r="Y19" s="201">
        <v>2500</v>
      </c>
      <c r="Z19" s="173">
        <v>0</v>
      </c>
      <c r="AA19" s="173">
        <v>0</v>
      </c>
      <c r="AB19" s="173">
        <v>0</v>
      </c>
      <c r="AC19" s="173">
        <v>2500</v>
      </c>
      <c r="AD19" s="173">
        <v>0</v>
      </c>
      <c r="AE19" s="86" t="s">
        <v>79</v>
      </c>
      <c r="AF19" s="88">
        <v>2</v>
      </c>
      <c r="AG19" s="266" t="s">
        <v>80</v>
      </c>
      <c r="AH19" s="173">
        <v>1.572</v>
      </c>
      <c r="AI19" s="204">
        <v>33500</v>
      </c>
      <c r="AJ19" s="163">
        <v>20</v>
      </c>
      <c r="AK19" s="166">
        <v>0</v>
      </c>
      <c r="AL19" s="166">
        <v>20</v>
      </c>
      <c r="AM19" s="204">
        <v>9500</v>
      </c>
      <c r="AN19" s="201">
        <v>1084000</v>
      </c>
      <c r="AO19" s="204">
        <v>0</v>
      </c>
      <c r="AP19" s="149"/>
    </row>
    <row r="20" spans="1:42" s="24" customFormat="1" ht="37.5" customHeight="1" thickBot="1">
      <c r="A20" s="165"/>
      <c r="B20" s="277"/>
      <c r="C20" s="232"/>
      <c r="D20" s="229"/>
      <c r="E20" s="275"/>
      <c r="F20" s="271"/>
      <c r="G20" s="156"/>
      <c r="H20" s="273"/>
      <c r="I20" s="271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5"/>
      <c r="Y20" s="203"/>
      <c r="Z20" s="175"/>
      <c r="AA20" s="175"/>
      <c r="AB20" s="175"/>
      <c r="AC20" s="175"/>
      <c r="AD20" s="175"/>
      <c r="AE20" s="87" t="s">
        <v>81</v>
      </c>
      <c r="AF20" s="69">
        <v>6</v>
      </c>
      <c r="AG20" s="267"/>
      <c r="AH20" s="175"/>
      <c r="AI20" s="206"/>
      <c r="AJ20" s="165"/>
      <c r="AK20" s="168"/>
      <c r="AL20" s="168"/>
      <c r="AM20" s="206"/>
      <c r="AN20" s="203"/>
      <c r="AO20" s="206"/>
      <c r="AP20" s="149"/>
    </row>
    <row r="21" spans="1:41" s="71" customFormat="1" ht="15.75" customHeight="1" thickBot="1">
      <c r="A21" s="189" t="s">
        <v>31</v>
      </c>
      <c r="B21" s="190"/>
      <c r="C21" s="27" t="s">
        <v>32</v>
      </c>
      <c r="D21" s="23" t="s">
        <v>32</v>
      </c>
      <c r="E21" s="74"/>
      <c r="F21" s="27" t="s">
        <v>32</v>
      </c>
      <c r="G21" s="2" t="s">
        <v>32</v>
      </c>
      <c r="H21" s="23">
        <f aca="true" t="shared" si="0" ref="H21:U21">SUM(H18:H20)</f>
        <v>0</v>
      </c>
      <c r="I21" s="72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  <c r="O21" s="3">
        <f t="shared" si="0"/>
        <v>0</v>
      </c>
      <c r="P21" s="3">
        <f t="shared" si="0"/>
        <v>0</v>
      </c>
      <c r="Q21" s="3">
        <f t="shared" si="0"/>
        <v>0</v>
      </c>
      <c r="R21" s="3">
        <f t="shared" si="0"/>
        <v>0</v>
      </c>
      <c r="S21" s="3">
        <f t="shared" si="0"/>
        <v>0</v>
      </c>
      <c r="T21" s="3">
        <f t="shared" si="0"/>
        <v>0</v>
      </c>
      <c r="U21" s="3">
        <f t="shared" si="0"/>
        <v>0</v>
      </c>
      <c r="V21" s="2" t="s">
        <v>32</v>
      </c>
      <c r="W21" s="2" t="s">
        <v>32</v>
      </c>
      <c r="X21" s="23">
        <v>0</v>
      </c>
      <c r="Y21" s="82">
        <f aca="true" t="shared" si="1" ref="Y21:AD21">SUM(Y18:Y20)</f>
        <v>3615</v>
      </c>
      <c r="Z21" s="80">
        <f t="shared" si="1"/>
        <v>521</v>
      </c>
      <c r="AA21" s="80">
        <f t="shared" si="1"/>
        <v>0</v>
      </c>
      <c r="AB21" s="80">
        <f t="shared" si="1"/>
        <v>0</v>
      </c>
      <c r="AC21" s="80">
        <f t="shared" si="1"/>
        <v>2500</v>
      </c>
      <c r="AD21" s="80">
        <f t="shared" si="1"/>
        <v>0</v>
      </c>
      <c r="AE21" s="2" t="s">
        <v>32</v>
      </c>
      <c r="AF21" s="2">
        <f>SUM(AF18:AF20)</f>
        <v>9</v>
      </c>
      <c r="AG21" s="2" t="s">
        <v>32</v>
      </c>
      <c r="AH21" s="2">
        <f>SUM(AH18:AH20)</f>
        <v>2.7720000000000002</v>
      </c>
      <c r="AI21" s="23">
        <f>SUM(AI18:AI20)</f>
        <v>56200</v>
      </c>
      <c r="AJ21" s="27">
        <f>SUM(AJ18:AJ20)</f>
        <v>22</v>
      </c>
      <c r="AK21" s="2">
        <f>SUM(AK18:AK20)</f>
        <v>0</v>
      </c>
      <c r="AL21" s="2">
        <f>SUM(AL18:AL20)</f>
        <v>22</v>
      </c>
      <c r="AM21" s="23" t="s">
        <v>32</v>
      </c>
      <c r="AN21" s="79">
        <f>SUM(AN18:AN20)</f>
        <v>1129000</v>
      </c>
      <c r="AO21" s="68">
        <f>SUM(AO18:AO20)</f>
        <v>0</v>
      </c>
    </row>
    <row r="22" spans="1:41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58"/>
      <c r="W22" s="58"/>
      <c r="X22" s="58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5"/>
    </row>
    <row r="23" spans="1:41" ht="15" customHeight="1">
      <c r="A23" s="13"/>
      <c r="B23" s="8" t="s">
        <v>40</v>
      </c>
      <c r="C23" s="1"/>
      <c r="D23" s="1"/>
      <c r="E23" s="1"/>
      <c r="F23" s="1"/>
      <c r="G23" s="1"/>
      <c r="H23" s="1"/>
      <c r="I23" s="1"/>
      <c r="J23" s="1"/>
      <c r="K23" s="1"/>
      <c r="V23" s="44"/>
      <c r="W23" s="44"/>
      <c r="X23" s="44"/>
      <c r="Y23" s="153" t="s">
        <v>132</v>
      </c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</row>
    <row r="24" spans="1:40" ht="15.75" customHeight="1">
      <c r="A24" s="13"/>
      <c r="B24" s="8" t="s">
        <v>41</v>
      </c>
      <c r="C24" s="1"/>
      <c r="D24" s="1"/>
      <c r="E24" s="1"/>
      <c r="F24" s="1"/>
      <c r="G24" s="1"/>
      <c r="H24" s="1"/>
      <c r="I24" s="1"/>
      <c r="J24" s="1"/>
      <c r="K24" s="1"/>
      <c r="X24" s="152" t="s">
        <v>42</v>
      </c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2"/>
      <c r="AN24" s="12"/>
    </row>
    <row r="25" spans="1:22" ht="14.25" customHeight="1">
      <c r="A25" s="13"/>
      <c r="C25" s="1"/>
      <c r="D25" s="1"/>
      <c r="E25" s="1"/>
      <c r="F25" s="1"/>
      <c r="G25" s="1"/>
      <c r="H25" s="1"/>
      <c r="I25" s="1"/>
      <c r="J25" s="1"/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36" ht="15" customHeight="1">
      <c r="A26" s="13"/>
      <c r="B26" s="11"/>
      <c r="C26" s="11"/>
      <c r="D26" s="11"/>
      <c r="E26" s="11"/>
      <c r="F26" s="11"/>
      <c r="G26" s="11"/>
      <c r="I26" s="10"/>
      <c r="Z26" s="151" t="s">
        <v>137</v>
      </c>
      <c r="AA26" s="151"/>
      <c r="AB26" s="151"/>
      <c r="AC26" s="151"/>
      <c r="AD26" s="151"/>
      <c r="AE26" s="151"/>
      <c r="AF26" s="151"/>
      <c r="AG26" s="151"/>
      <c r="AH26" s="151"/>
      <c r="AI26" s="151"/>
      <c r="AJ26" s="41"/>
    </row>
    <row r="27" spans="9:40" ht="26.25" customHeight="1">
      <c r="I27" s="10"/>
      <c r="V27" s="1"/>
      <c r="W27" s="5"/>
      <c r="X27" s="5"/>
      <c r="Y27" s="1"/>
      <c r="Z27" s="150" t="s">
        <v>138</v>
      </c>
      <c r="AA27" s="150"/>
      <c r="AB27" s="150"/>
      <c r="AC27" s="150"/>
      <c r="AD27" s="150"/>
      <c r="AE27" s="150"/>
      <c r="AF27" s="150"/>
      <c r="AG27" s="150"/>
      <c r="AH27" s="1"/>
      <c r="AI27" s="1"/>
      <c r="AJ27" s="42"/>
      <c r="AK27" s="43"/>
      <c r="AL27" s="43"/>
      <c r="AM27" s="43"/>
      <c r="AN27" s="43"/>
    </row>
    <row r="28" spans="11:35" ht="12.75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sheetProtection/>
  <mergeCells count="87">
    <mergeCell ref="G6:L7"/>
    <mergeCell ref="Z26:AI26"/>
    <mergeCell ref="D12:L12"/>
    <mergeCell ref="A14:A16"/>
    <mergeCell ref="B14:B16"/>
    <mergeCell ref="C14:D14"/>
    <mergeCell ref="E14:E16"/>
    <mergeCell ref="F14:H14"/>
    <mergeCell ref="I14:I16"/>
    <mergeCell ref="J14:U14"/>
    <mergeCell ref="V14:X14"/>
    <mergeCell ref="Y14:AI14"/>
    <mergeCell ref="AJ14:AM14"/>
    <mergeCell ref="AN14:AN16"/>
    <mergeCell ref="AO14:AO16"/>
    <mergeCell ref="L15:L16"/>
    <mergeCell ref="M15:M16"/>
    <mergeCell ref="N15:N16"/>
    <mergeCell ref="O15:O16"/>
    <mergeCell ref="T15:T16"/>
    <mergeCell ref="U15:U16"/>
    <mergeCell ref="V15:V16"/>
    <mergeCell ref="C15:C16"/>
    <mergeCell ref="D15:D16"/>
    <mergeCell ref="F15:F16"/>
    <mergeCell ref="G15:G16"/>
    <mergeCell ref="H15:H16"/>
    <mergeCell ref="K15:K16"/>
    <mergeCell ref="J15:J16"/>
    <mergeCell ref="AJ15:AJ16"/>
    <mergeCell ref="AK15:AK16"/>
    <mergeCell ref="AL15:AL16"/>
    <mergeCell ref="AM15:AM16"/>
    <mergeCell ref="W15:W16"/>
    <mergeCell ref="X15:X16"/>
    <mergeCell ref="Y15:Y16"/>
    <mergeCell ref="Z15:AD15"/>
    <mergeCell ref="AE15:AF15"/>
    <mergeCell ref="AG15:AH15"/>
    <mergeCell ref="E19:E20"/>
    <mergeCell ref="D19:D20"/>
    <mergeCell ref="C19:C20"/>
    <mergeCell ref="B19:B20"/>
    <mergeCell ref="A19:A20"/>
    <mergeCell ref="AI15:AI16"/>
    <mergeCell ref="P15:P16"/>
    <mergeCell ref="Q15:Q16"/>
    <mergeCell ref="R15:R16"/>
    <mergeCell ref="S15:S16"/>
    <mergeCell ref="K19:K20"/>
    <mergeCell ref="J19:J20"/>
    <mergeCell ref="I19:I20"/>
    <mergeCell ref="H19:H20"/>
    <mergeCell ref="G19:G20"/>
    <mergeCell ref="F19:F20"/>
    <mergeCell ref="Q19:Q20"/>
    <mergeCell ref="P19:P20"/>
    <mergeCell ref="O19:O20"/>
    <mergeCell ref="N19:N20"/>
    <mergeCell ref="M19:M20"/>
    <mergeCell ref="L19:L20"/>
    <mergeCell ref="W19:W20"/>
    <mergeCell ref="V19:V20"/>
    <mergeCell ref="U19:U20"/>
    <mergeCell ref="T19:T20"/>
    <mergeCell ref="S19:S20"/>
    <mergeCell ref="R19:R20"/>
    <mergeCell ref="A21:B21"/>
    <mergeCell ref="Y23:AO23"/>
    <mergeCell ref="AH19:AH20"/>
    <mergeCell ref="AG19:AG20"/>
    <mergeCell ref="AD19:AD20"/>
    <mergeCell ref="AC19:AC20"/>
    <mergeCell ref="AB19:AB20"/>
    <mergeCell ref="AA19:AA20"/>
    <mergeCell ref="Z19:Z20"/>
    <mergeCell ref="Y19:Y20"/>
    <mergeCell ref="X24:AL24"/>
    <mergeCell ref="Z27:AG27"/>
    <mergeCell ref="AO19:AO20"/>
    <mergeCell ref="AN19:AN20"/>
    <mergeCell ref="AM19:AM20"/>
    <mergeCell ref="AL19:AL20"/>
    <mergeCell ref="AK19:AK20"/>
    <mergeCell ref="AJ19:AJ20"/>
    <mergeCell ref="AI19:AI20"/>
    <mergeCell ref="X19:X20"/>
  </mergeCells>
  <printOptions/>
  <pageMargins left="1.1811023622047245" right="0.5118110236220472" top="0.35433070866141736" bottom="0.35433070866141736" header="0.31496062992125984" footer="0.31496062992125984"/>
  <pageSetup horizontalDpi="600" verticalDpi="600" orientation="landscape" paperSize="9" scale="59" r:id="rId1"/>
  <colBreaks count="1" manualBreakCount="1">
    <brk id="2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O36"/>
  <sheetViews>
    <sheetView view="pageBreakPreview" zoomScale="85" zoomScaleSheetLayoutView="85" zoomScalePageLayoutView="0" workbookViewId="0" topLeftCell="A7">
      <selection activeCell="E9" sqref="E9"/>
    </sheetView>
  </sheetViews>
  <sheetFormatPr defaultColWidth="9.00390625" defaultRowHeight="12.75"/>
  <cols>
    <col min="1" max="1" width="4.00390625" style="0" customWidth="1"/>
    <col min="2" max="2" width="24.00390625" style="0" customWidth="1"/>
    <col min="3" max="4" width="16.75390625" style="0" customWidth="1"/>
    <col min="5" max="5" width="18.125" style="0" customWidth="1"/>
    <col min="6" max="6" width="14.375" style="0" customWidth="1"/>
    <col min="7" max="7" width="10.625" style="0" customWidth="1"/>
    <col min="8" max="8" width="8.75390625" style="0" customWidth="1"/>
    <col min="9" max="9" width="8.25390625" style="0" customWidth="1"/>
    <col min="10" max="10" width="7.125" style="0" customWidth="1"/>
    <col min="11" max="11" width="8.625" style="0" customWidth="1"/>
    <col min="12" max="12" width="6.25390625" style="0" customWidth="1"/>
    <col min="13" max="13" width="7.00390625" style="0" customWidth="1"/>
    <col min="14" max="14" width="4.875" style="0" customWidth="1"/>
    <col min="15" max="15" width="5.75390625" style="0" customWidth="1"/>
    <col min="16" max="16" width="5.375" style="0" customWidth="1"/>
    <col min="17" max="17" width="6.75390625" style="0" customWidth="1"/>
    <col min="18" max="18" width="9.125" style="0" customWidth="1"/>
    <col min="19" max="19" width="8.00390625" style="0" customWidth="1"/>
    <col min="20" max="20" width="7.125" style="0" customWidth="1"/>
    <col min="21" max="21" width="8.00390625" style="0" customWidth="1"/>
    <col min="22" max="22" width="13.00390625" style="0" customWidth="1"/>
    <col min="23" max="23" width="5.75390625" style="6" customWidth="1"/>
    <col min="24" max="24" width="6.875" style="46" customWidth="1"/>
    <col min="25" max="25" width="12.625" style="0" customWidth="1"/>
    <col min="26" max="26" width="6.25390625" style="0" customWidth="1"/>
    <col min="27" max="27" width="6.125" style="0" customWidth="1"/>
    <col min="28" max="29" width="6.875" style="0" customWidth="1"/>
    <col min="30" max="30" width="10.00390625" style="0" customWidth="1"/>
    <col min="31" max="31" width="40.125" style="0" customWidth="1"/>
    <col min="32" max="32" width="7.625" style="0" customWidth="1"/>
    <col min="33" max="33" width="14.75390625" style="0" customWidth="1"/>
    <col min="34" max="34" width="9.75390625" style="0" customWidth="1"/>
    <col min="35" max="35" width="8.75390625" style="0" customWidth="1"/>
    <col min="36" max="36" width="5.75390625" style="0" customWidth="1"/>
    <col min="37" max="37" width="5.00390625" style="0" customWidth="1"/>
    <col min="38" max="38" width="4.625" style="0" customWidth="1"/>
    <col min="39" max="39" width="8.125" style="0" customWidth="1"/>
    <col min="40" max="40" width="12.25390625" style="0" customWidth="1"/>
    <col min="41" max="41" width="6.625" style="0" customWidth="1"/>
  </cols>
  <sheetData>
    <row r="3" spans="2:18" ht="15" customHeight="1">
      <c r="B3" t="s">
        <v>48</v>
      </c>
      <c r="I3" s="14"/>
      <c r="O3" s="14"/>
      <c r="P3" s="14"/>
      <c r="Q3" s="14"/>
      <c r="R3" s="14"/>
    </row>
    <row r="4" spans="15:19" ht="9.75" customHeight="1">
      <c r="O4" s="14"/>
      <c r="P4" s="14"/>
      <c r="Q4" s="14"/>
      <c r="R4" s="14"/>
      <c r="S4" s="11"/>
    </row>
    <row r="5" spans="3:22" ht="14.25" customHeight="1">
      <c r="C5" s="11" t="s">
        <v>47</v>
      </c>
      <c r="I5" s="11"/>
      <c r="L5" s="11" t="s">
        <v>39</v>
      </c>
      <c r="O5" s="14"/>
      <c r="P5" s="14"/>
      <c r="Q5" s="14"/>
      <c r="R5" s="14"/>
      <c r="S5" s="11"/>
      <c r="V5" s="11"/>
    </row>
    <row r="6" spans="2:20" ht="20.25" customHeight="1">
      <c r="B6" t="s">
        <v>136</v>
      </c>
      <c r="C6" s="11"/>
      <c r="D6" s="11"/>
      <c r="I6" s="218" t="s">
        <v>53</v>
      </c>
      <c r="J6" s="278"/>
      <c r="K6" s="278"/>
      <c r="L6" s="278"/>
      <c r="M6" s="278"/>
      <c r="N6" s="278"/>
      <c r="O6" s="4"/>
      <c r="P6" s="4"/>
      <c r="Q6" s="4"/>
      <c r="R6" s="4"/>
      <c r="S6" s="4"/>
      <c r="T6" s="4"/>
    </row>
    <row r="7" spans="2:20" ht="15" customHeight="1">
      <c r="B7" s="15" t="s">
        <v>43</v>
      </c>
      <c r="C7" s="11"/>
      <c r="D7" s="11"/>
      <c r="I7" s="278"/>
      <c r="J7" s="278"/>
      <c r="K7" s="278"/>
      <c r="L7" s="278"/>
      <c r="M7" s="278"/>
      <c r="N7" s="278"/>
      <c r="O7" s="4"/>
      <c r="P7" s="4"/>
      <c r="Q7" s="4"/>
      <c r="R7" s="4"/>
      <c r="S7" s="4"/>
      <c r="T7" s="4"/>
    </row>
    <row r="8" spans="2:20" ht="15" customHeight="1">
      <c r="B8" s="15" t="s">
        <v>44</v>
      </c>
      <c r="C8" s="11"/>
      <c r="D8" s="11"/>
      <c r="I8" s="16"/>
      <c r="J8" s="16"/>
      <c r="K8" s="16"/>
      <c r="L8" s="16"/>
      <c r="M8" s="9" t="s">
        <v>54</v>
      </c>
      <c r="N8" s="9"/>
      <c r="O8" s="9"/>
      <c r="P8" s="9"/>
      <c r="Q8" s="9"/>
      <c r="R8" s="9"/>
      <c r="S8" s="9"/>
      <c r="T8" s="9"/>
    </row>
    <row r="9" spans="2:4" ht="15" customHeight="1">
      <c r="B9" s="15" t="s">
        <v>45</v>
      </c>
      <c r="C9" s="11"/>
      <c r="D9" s="11"/>
    </row>
    <row r="10" spans="2:22" ht="12.75">
      <c r="B10" s="15" t="s">
        <v>142</v>
      </c>
      <c r="C10" s="11"/>
      <c r="D10" s="11"/>
      <c r="F10" s="11"/>
      <c r="I10" t="s">
        <v>141</v>
      </c>
      <c r="J10" s="9"/>
      <c r="K10" s="45"/>
      <c r="L10" s="9"/>
      <c r="M10" s="9"/>
      <c r="N10" s="11"/>
      <c r="T10" s="11"/>
      <c r="U10" s="11"/>
      <c r="V10" s="11"/>
    </row>
    <row r="11" spans="26:27" ht="12.75">
      <c r="Z11" s="219"/>
      <c r="AA11" s="219"/>
    </row>
    <row r="12" spans="1:41" ht="12.75" customHeight="1">
      <c r="A12" s="10"/>
      <c r="B12" s="10"/>
      <c r="C12" s="10"/>
      <c r="D12" s="279" t="s">
        <v>101</v>
      </c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19"/>
      <c r="V12" s="34"/>
      <c r="W12" s="10"/>
      <c r="X12" s="33"/>
      <c r="Y12" s="1"/>
      <c r="Z12" s="219"/>
      <c r="AA12" s="219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47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80" t="s">
        <v>0</v>
      </c>
      <c r="B14" s="280" t="s">
        <v>3</v>
      </c>
      <c r="C14" s="283" t="s">
        <v>5</v>
      </c>
      <c r="D14" s="284"/>
      <c r="E14" s="285" t="s">
        <v>36</v>
      </c>
      <c r="F14" s="283" t="s">
        <v>6</v>
      </c>
      <c r="G14" s="288"/>
      <c r="H14" s="284"/>
      <c r="I14" s="289" t="s">
        <v>38</v>
      </c>
      <c r="J14" s="292" t="s">
        <v>37</v>
      </c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4"/>
      <c r="V14" s="295" t="s">
        <v>7</v>
      </c>
      <c r="W14" s="296"/>
      <c r="X14" s="384"/>
      <c r="Y14" s="283" t="s">
        <v>10</v>
      </c>
      <c r="Z14" s="288"/>
      <c r="AA14" s="288"/>
      <c r="AB14" s="288"/>
      <c r="AC14" s="288"/>
      <c r="AD14" s="288"/>
      <c r="AE14" s="288"/>
      <c r="AF14" s="288"/>
      <c r="AG14" s="288"/>
      <c r="AH14" s="288"/>
      <c r="AI14" s="284"/>
      <c r="AJ14" s="295" t="s">
        <v>24</v>
      </c>
      <c r="AK14" s="293"/>
      <c r="AL14" s="296"/>
      <c r="AM14" s="294"/>
      <c r="AN14" s="289" t="s">
        <v>34</v>
      </c>
      <c r="AO14" s="289" t="s">
        <v>35</v>
      </c>
    </row>
    <row r="15" spans="1:41" ht="24" customHeight="1" thickBot="1">
      <c r="A15" s="281"/>
      <c r="B15" s="281"/>
      <c r="C15" s="303" t="s">
        <v>1</v>
      </c>
      <c r="D15" s="303" t="s">
        <v>2</v>
      </c>
      <c r="E15" s="286"/>
      <c r="F15" s="305" t="s">
        <v>33</v>
      </c>
      <c r="G15" s="305" t="s">
        <v>4</v>
      </c>
      <c r="H15" s="305" t="s">
        <v>14</v>
      </c>
      <c r="I15" s="290"/>
      <c r="J15" s="301" t="s">
        <v>59</v>
      </c>
      <c r="K15" s="297" t="s">
        <v>60</v>
      </c>
      <c r="L15" s="299" t="s">
        <v>61</v>
      </c>
      <c r="M15" s="301" t="s">
        <v>62</v>
      </c>
      <c r="N15" s="297" t="s">
        <v>63</v>
      </c>
      <c r="O15" s="299" t="s">
        <v>64</v>
      </c>
      <c r="P15" s="301" t="s">
        <v>65</v>
      </c>
      <c r="Q15" s="297" t="s">
        <v>66</v>
      </c>
      <c r="R15" s="299" t="s">
        <v>67</v>
      </c>
      <c r="S15" s="301" t="s">
        <v>55</v>
      </c>
      <c r="T15" s="297" t="s">
        <v>56</v>
      </c>
      <c r="U15" s="297" t="s">
        <v>57</v>
      </c>
      <c r="V15" s="385" t="s">
        <v>8</v>
      </c>
      <c r="W15" s="386" t="s">
        <v>9</v>
      </c>
      <c r="X15" s="290" t="s">
        <v>29</v>
      </c>
      <c r="Y15" s="320" t="s">
        <v>13</v>
      </c>
      <c r="Z15" s="322" t="s">
        <v>11</v>
      </c>
      <c r="AA15" s="323"/>
      <c r="AB15" s="323"/>
      <c r="AC15" s="323"/>
      <c r="AD15" s="324"/>
      <c r="AE15" s="322" t="s">
        <v>18</v>
      </c>
      <c r="AF15" s="324"/>
      <c r="AG15" s="322" t="s">
        <v>20</v>
      </c>
      <c r="AH15" s="324"/>
      <c r="AI15" s="305" t="s">
        <v>23</v>
      </c>
      <c r="AJ15" s="307" t="s">
        <v>25</v>
      </c>
      <c r="AK15" s="305" t="s">
        <v>27</v>
      </c>
      <c r="AL15" s="318" t="s">
        <v>26</v>
      </c>
      <c r="AM15" s="305" t="s">
        <v>28</v>
      </c>
      <c r="AN15" s="290"/>
      <c r="AO15" s="290"/>
    </row>
    <row r="16" spans="1:41" ht="78" customHeight="1" thickBot="1">
      <c r="A16" s="282"/>
      <c r="B16" s="282"/>
      <c r="C16" s="304"/>
      <c r="D16" s="304"/>
      <c r="E16" s="287"/>
      <c r="F16" s="306"/>
      <c r="G16" s="306"/>
      <c r="H16" s="306"/>
      <c r="I16" s="291"/>
      <c r="J16" s="302"/>
      <c r="K16" s="298"/>
      <c r="L16" s="300"/>
      <c r="M16" s="302"/>
      <c r="N16" s="298"/>
      <c r="O16" s="300"/>
      <c r="P16" s="302"/>
      <c r="Q16" s="298"/>
      <c r="R16" s="300"/>
      <c r="S16" s="302"/>
      <c r="T16" s="298"/>
      <c r="U16" s="298"/>
      <c r="V16" s="298"/>
      <c r="W16" s="387"/>
      <c r="X16" s="291"/>
      <c r="Y16" s="321"/>
      <c r="Z16" s="51" t="s">
        <v>12</v>
      </c>
      <c r="AA16" s="52" t="s">
        <v>15</v>
      </c>
      <c r="AB16" s="53" t="s">
        <v>16</v>
      </c>
      <c r="AC16" s="53" t="s">
        <v>17</v>
      </c>
      <c r="AD16" s="54" t="s">
        <v>102</v>
      </c>
      <c r="AE16" s="49" t="s">
        <v>19</v>
      </c>
      <c r="AF16" s="48" t="s">
        <v>103</v>
      </c>
      <c r="AG16" s="49" t="s">
        <v>21</v>
      </c>
      <c r="AH16" s="48" t="s">
        <v>22</v>
      </c>
      <c r="AI16" s="306"/>
      <c r="AJ16" s="308"/>
      <c r="AK16" s="306"/>
      <c r="AL16" s="319"/>
      <c r="AM16" s="306"/>
      <c r="AN16" s="291"/>
      <c r="AO16" s="291"/>
    </row>
    <row r="17" spans="1:41" ht="13.5" thickBot="1">
      <c r="A17" s="55">
        <v>1</v>
      </c>
      <c r="B17" s="84">
        <v>2</v>
      </c>
      <c r="C17" s="50">
        <v>3</v>
      </c>
      <c r="D17" s="55">
        <v>4</v>
      </c>
      <c r="E17" s="83">
        <v>5</v>
      </c>
      <c r="F17" s="50">
        <v>6</v>
      </c>
      <c r="G17" s="55">
        <v>7</v>
      </c>
      <c r="H17" s="55">
        <v>8</v>
      </c>
      <c r="I17" s="50">
        <v>9</v>
      </c>
      <c r="J17" s="55">
        <v>10</v>
      </c>
      <c r="K17" s="55">
        <v>11</v>
      </c>
      <c r="L17" s="50">
        <v>12</v>
      </c>
      <c r="M17" s="55">
        <v>13</v>
      </c>
      <c r="N17" s="55">
        <v>14</v>
      </c>
      <c r="O17" s="50">
        <v>15</v>
      </c>
      <c r="P17" s="55">
        <v>16</v>
      </c>
      <c r="Q17" s="55">
        <v>17</v>
      </c>
      <c r="R17" s="50">
        <v>18</v>
      </c>
      <c r="S17" s="55">
        <v>19</v>
      </c>
      <c r="T17" s="55">
        <v>20</v>
      </c>
      <c r="U17" s="50">
        <v>21</v>
      </c>
      <c r="V17" s="55">
        <v>22</v>
      </c>
      <c r="W17" s="55">
        <v>23</v>
      </c>
      <c r="X17" s="50">
        <v>24</v>
      </c>
      <c r="Y17" s="55">
        <v>25</v>
      </c>
      <c r="Z17" s="55">
        <v>26</v>
      </c>
      <c r="AA17" s="50">
        <v>27</v>
      </c>
      <c r="AB17" s="55">
        <v>28</v>
      </c>
      <c r="AC17" s="55">
        <v>29</v>
      </c>
      <c r="AD17" s="50">
        <v>30</v>
      </c>
      <c r="AE17" s="55">
        <v>31</v>
      </c>
      <c r="AF17" s="55">
        <v>32</v>
      </c>
      <c r="AG17" s="50">
        <v>33</v>
      </c>
      <c r="AH17" s="55">
        <v>34</v>
      </c>
      <c r="AI17" s="55">
        <v>35</v>
      </c>
      <c r="AJ17" s="50">
        <v>36</v>
      </c>
      <c r="AK17" s="55">
        <v>37</v>
      </c>
      <c r="AL17" s="55">
        <v>38</v>
      </c>
      <c r="AM17" s="50">
        <v>39</v>
      </c>
      <c r="AN17" s="55">
        <v>40</v>
      </c>
      <c r="AO17" s="55">
        <v>41</v>
      </c>
    </row>
    <row r="18" spans="1:41" s="148" customFormat="1" ht="15" customHeight="1">
      <c r="A18" s="325" t="s">
        <v>30</v>
      </c>
      <c r="B18" s="328" t="s">
        <v>104</v>
      </c>
      <c r="C18" s="331" t="s">
        <v>105</v>
      </c>
      <c r="D18" s="334" t="s">
        <v>105</v>
      </c>
      <c r="E18" s="337" t="s">
        <v>128</v>
      </c>
      <c r="F18" s="315"/>
      <c r="G18" s="309"/>
      <c r="H18" s="312"/>
      <c r="I18" s="315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40"/>
      <c r="X18" s="343"/>
      <c r="Y18" s="346">
        <v>70</v>
      </c>
      <c r="Z18" s="349"/>
      <c r="AA18" s="349"/>
      <c r="AB18" s="349"/>
      <c r="AC18" s="352">
        <v>0</v>
      </c>
      <c r="AD18" s="349"/>
      <c r="AE18" s="115" t="s">
        <v>106</v>
      </c>
      <c r="AF18" s="113">
        <v>1</v>
      </c>
      <c r="AG18" s="355" t="s">
        <v>85</v>
      </c>
      <c r="AH18" s="349">
        <v>0.532</v>
      </c>
      <c r="AI18" s="358">
        <v>1000</v>
      </c>
      <c r="AJ18" s="325">
        <v>1</v>
      </c>
      <c r="AK18" s="349">
        <v>0</v>
      </c>
      <c r="AL18" s="349">
        <v>0</v>
      </c>
      <c r="AM18" s="358">
        <v>9000</v>
      </c>
      <c r="AN18" s="346">
        <f>107217.36+2250+2250</f>
        <v>111717.36</v>
      </c>
      <c r="AO18" s="361">
        <v>0</v>
      </c>
    </row>
    <row r="19" spans="1:41" s="148" customFormat="1" ht="14.25" customHeight="1">
      <c r="A19" s="326"/>
      <c r="B19" s="329"/>
      <c r="C19" s="332"/>
      <c r="D19" s="335"/>
      <c r="E19" s="338"/>
      <c r="F19" s="316"/>
      <c r="G19" s="310"/>
      <c r="H19" s="313"/>
      <c r="I19" s="316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41"/>
      <c r="X19" s="344"/>
      <c r="Y19" s="347"/>
      <c r="Z19" s="350"/>
      <c r="AA19" s="350"/>
      <c r="AB19" s="350"/>
      <c r="AC19" s="353"/>
      <c r="AD19" s="350"/>
      <c r="AE19" s="117" t="s">
        <v>107</v>
      </c>
      <c r="AF19" s="116">
        <v>1</v>
      </c>
      <c r="AG19" s="356"/>
      <c r="AH19" s="350"/>
      <c r="AI19" s="359"/>
      <c r="AJ19" s="326"/>
      <c r="AK19" s="350"/>
      <c r="AL19" s="350"/>
      <c r="AM19" s="359"/>
      <c r="AN19" s="347"/>
      <c r="AO19" s="362"/>
    </row>
    <row r="20" spans="1:41" s="148" customFormat="1" ht="15" customHeight="1">
      <c r="A20" s="326"/>
      <c r="B20" s="329"/>
      <c r="C20" s="332"/>
      <c r="D20" s="335"/>
      <c r="E20" s="338"/>
      <c r="F20" s="316"/>
      <c r="G20" s="310"/>
      <c r="H20" s="313"/>
      <c r="I20" s="316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41"/>
      <c r="X20" s="344"/>
      <c r="Y20" s="347"/>
      <c r="Z20" s="350"/>
      <c r="AA20" s="350"/>
      <c r="AB20" s="350"/>
      <c r="AC20" s="353"/>
      <c r="AD20" s="350"/>
      <c r="AE20" s="117" t="s">
        <v>108</v>
      </c>
      <c r="AF20" s="116">
        <v>1</v>
      </c>
      <c r="AG20" s="356"/>
      <c r="AH20" s="350"/>
      <c r="AI20" s="359"/>
      <c r="AJ20" s="326"/>
      <c r="AK20" s="350"/>
      <c r="AL20" s="350"/>
      <c r="AM20" s="359"/>
      <c r="AN20" s="347"/>
      <c r="AO20" s="362"/>
    </row>
    <row r="21" spans="1:41" s="148" customFormat="1" ht="15.75" customHeight="1">
      <c r="A21" s="326"/>
      <c r="B21" s="329"/>
      <c r="C21" s="332"/>
      <c r="D21" s="335"/>
      <c r="E21" s="338"/>
      <c r="F21" s="316"/>
      <c r="G21" s="310"/>
      <c r="H21" s="313"/>
      <c r="I21" s="316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41"/>
      <c r="X21" s="344"/>
      <c r="Y21" s="347"/>
      <c r="Z21" s="350"/>
      <c r="AA21" s="350"/>
      <c r="AB21" s="350"/>
      <c r="AC21" s="353"/>
      <c r="AD21" s="350"/>
      <c r="AE21" s="117" t="s">
        <v>109</v>
      </c>
      <c r="AF21" s="116">
        <v>1</v>
      </c>
      <c r="AG21" s="356"/>
      <c r="AH21" s="350"/>
      <c r="AI21" s="359"/>
      <c r="AJ21" s="326"/>
      <c r="AK21" s="350"/>
      <c r="AL21" s="350"/>
      <c r="AM21" s="359"/>
      <c r="AN21" s="347"/>
      <c r="AO21" s="362"/>
    </row>
    <row r="22" spans="1:41" s="148" customFormat="1" ht="15.75" customHeight="1">
      <c r="A22" s="326"/>
      <c r="B22" s="329"/>
      <c r="C22" s="332"/>
      <c r="D22" s="335"/>
      <c r="E22" s="338"/>
      <c r="F22" s="316"/>
      <c r="G22" s="310"/>
      <c r="H22" s="313"/>
      <c r="I22" s="316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41"/>
      <c r="X22" s="344"/>
      <c r="Y22" s="347"/>
      <c r="Z22" s="350"/>
      <c r="AA22" s="350"/>
      <c r="AB22" s="350"/>
      <c r="AC22" s="353"/>
      <c r="AD22" s="350"/>
      <c r="AE22" s="117" t="s">
        <v>110</v>
      </c>
      <c r="AF22" s="116">
        <v>1</v>
      </c>
      <c r="AG22" s="356"/>
      <c r="AH22" s="350"/>
      <c r="AI22" s="359"/>
      <c r="AJ22" s="326"/>
      <c r="AK22" s="350"/>
      <c r="AL22" s="350"/>
      <c r="AM22" s="359"/>
      <c r="AN22" s="347"/>
      <c r="AO22" s="362"/>
    </row>
    <row r="23" spans="1:41" s="148" customFormat="1" ht="15.75" customHeight="1" thickBot="1">
      <c r="A23" s="327"/>
      <c r="B23" s="330"/>
      <c r="C23" s="333"/>
      <c r="D23" s="336"/>
      <c r="E23" s="339"/>
      <c r="F23" s="317"/>
      <c r="G23" s="311"/>
      <c r="H23" s="314"/>
      <c r="I23" s="317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42"/>
      <c r="X23" s="345"/>
      <c r="Y23" s="348"/>
      <c r="Z23" s="351"/>
      <c r="AA23" s="351"/>
      <c r="AB23" s="351"/>
      <c r="AC23" s="354"/>
      <c r="AD23" s="351"/>
      <c r="AE23" s="118" t="s">
        <v>111</v>
      </c>
      <c r="AF23" s="114">
        <v>1</v>
      </c>
      <c r="AG23" s="357"/>
      <c r="AH23" s="351"/>
      <c r="AI23" s="360"/>
      <c r="AJ23" s="327"/>
      <c r="AK23" s="351"/>
      <c r="AL23" s="351"/>
      <c r="AM23" s="360"/>
      <c r="AN23" s="348"/>
      <c r="AO23" s="363"/>
    </row>
    <row r="24" spans="1:41" s="56" customFormat="1" ht="14.25" customHeight="1">
      <c r="A24" s="364" t="s">
        <v>58</v>
      </c>
      <c r="B24" s="365" t="s">
        <v>112</v>
      </c>
      <c r="C24" s="366" t="s">
        <v>113</v>
      </c>
      <c r="D24" s="367" t="s">
        <v>114</v>
      </c>
      <c r="E24" s="368" t="s">
        <v>128</v>
      </c>
      <c r="F24" s="370"/>
      <c r="G24" s="371"/>
      <c r="H24" s="372"/>
      <c r="I24" s="370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4"/>
      <c r="X24" s="375"/>
      <c r="Y24" s="376">
        <f>25+20+20+10</f>
        <v>75</v>
      </c>
      <c r="Z24" s="377"/>
      <c r="AA24" s="378"/>
      <c r="AB24" s="378"/>
      <c r="AC24" s="378"/>
      <c r="AD24" s="382">
        <f>40000+25000+25000+10000</f>
        <v>100000</v>
      </c>
      <c r="AE24" s="120" t="s">
        <v>115</v>
      </c>
      <c r="AF24" s="131">
        <v>1</v>
      </c>
      <c r="AG24" s="383" t="s">
        <v>85</v>
      </c>
      <c r="AH24" s="377">
        <v>1</v>
      </c>
      <c r="AI24" s="373">
        <f>4000+3000+3000</f>
        <v>10000</v>
      </c>
      <c r="AJ24" s="364">
        <v>1</v>
      </c>
      <c r="AK24" s="377">
        <v>0</v>
      </c>
      <c r="AL24" s="377">
        <v>1</v>
      </c>
      <c r="AM24" s="373">
        <v>10136</v>
      </c>
      <c r="AN24" s="376">
        <f>51752.7+32000+30000+17905</f>
        <v>131657.7</v>
      </c>
      <c r="AO24" s="389">
        <v>0</v>
      </c>
    </row>
    <row r="25" spans="1:41" s="56" customFormat="1" ht="15">
      <c r="A25" s="326"/>
      <c r="B25" s="329"/>
      <c r="C25" s="332"/>
      <c r="D25" s="335"/>
      <c r="E25" s="369"/>
      <c r="F25" s="316"/>
      <c r="G25" s="310"/>
      <c r="H25" s="313"/>
      <c r="I25" s="316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41"/>
      <c r="X25" s="344"/>
      <c r="Y25" s="347"/>
      <c r="Z25" s="350"/>
      <c r="AA25" s="379"/>
      <c r="AB25" s="379"/>
      <c r="AC25" s="379"/>
      <c r="AD25" s="353"/>
      <c r="AE25" s="117" t="s">
        <v>116</v>
      </c>
      <c r="AF25" s="116">
        <v>1</v>
      </c>
      <c r="AG25" s="356"/>
      <c r="AH25" s="350"/>
      <c r="AI25" s="359"/>
      <c r="AJ25" s="380"/>
      <c r="AK25" s="381"/>
      <c r="AL25" s="381"/>
      <c r="AM25" s="362"/>
      <c r="AN25" s="388"/>
      <c r="AO25" s="362"/>
    </row>
    <row r="26" spans="1:41" s="56" customFormat="1" ht="15.75" customHeight="1">
      <c r="A26" s="326"/>
      <c r="B26" s="329"/>
      <c r="C26" s="332"/>
      <c r="D26" s="335"/>
      <c r="E26" s="369"/>
      <c r="F26" s="316"/>
      <c r="G26" s="310"/>
      <c r="H26" s="313"/>
      <c r="I26" s="316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41"/>
      <c r="X26" s="344"/>
      <c r="Y26" s="347"/>
      <c r="Z26" s="350"/>
      <c r="AA26" s="379"/>
      <c r="AB26" s="379"/>
      <c r="AC26" s="379"/>
      <c r="AD26" s="353"/>
      <c r="AE26" s="117" t="s">
        <v>117</v>
      </c>
      <c r="AF26" s="116">
        <v>1</v>
      </c>
      <c r="AG26" s="356"/>
      <c r="AH26" s="350"/>
      <c r="AI26" s="359"/>
      <c r="AJ26" s="380"/>
      <c r="AK26" s="381"/>
      <c r="AL26" s="381"/>
      <c r="AM26" s="362"/>
      <c r="AN26" s="388"/>
      <c r="AO26" s="362"/>
    </row>
    <row r="27" spans="1:41" s="56" customFormat="1" ht="27" customHeight="1">
      <c r="A27" s="326"/>
      <c r="B27" s="329"/>
      <c r="C27" s="332"/>
      <c r="D27" s="335"/>
      <c r="E27" s="369"/>
      <c r="F27" s="316"/>
      <c r="G27" s="310"/>
      <c r="H27" s="313"/>
      <c r="I27" s="316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41"/>
      <c r="X27" s="344"/>
      <c r="Y27" s="347"/>
      <c r="Z27" s="350"/>
      <c r="AA27" s="379"/>
      <c r="AB27" s="379"/>
      <c r="AC27" s="379"/>
      <c r="AD27" s="353"/>
      <c r="AE27" s="117" t="s">
        <v>118</v>
      </c>
      <c r="AF27" s="116">
        <v>3</v>
      </c>
      <c r="AG27" s="356"/>
      <c r="AH27" s="350"/>
      <c r="AI27" s="359"/>
      <c r="AJ27" s="380"/>
      <c r="AK27" s="381"/>
      <c r="AL27" s="381"/>
      <c r="AM27" s="362"/>
      <c r="AN27" s="388"/>
      <c r="AO27" s="362"/>
    </row>
    <row r="28" spans="1:41" s="56" customFormat="1" ht="15.75" customHeight="1">
      <c r="A28" s="326"/>
      <c r="B28" s="329"/>
      <c r="C28" s="332"/>
      <c r="D28" s="335"/>
      <c r="E28" s="369"/>
      <c r="F28" s="316"/>
      <c r="G28" s="310"/>
      <c r="H28" s="313"/>
      <c r="I28" s="316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41"/>
      <c r="X28" s="344"/>
      <c r="Y28" s="347"/>
      <c r="Z28" s="350"/>
      <c r="AA28" s="379"/>
      <c r="AB28" s="379"/>
      <c r="AC28" s="379"/>
      <c r="AD28" s="353"/>
      <c r="AE28" s="117" t="s">
        <v>119</v>
      </c>
      <c r="AF28" s="116">
        <v>1</v>
      </c>
      <c r="AG28" s="356"/>
      <c r="AH28" s="350"/>
      <c r="AI28" s="359"/>
      <c r="AJ28" s="380"/>
      <c r="AK28" s="381"/>
      <c r="AL28" s="381"/>
      <c r="AM28" s="362"/>
      <c r="AN28" s="388"/>
      <c r="AO28" s="362"/>
    </row>
    <row r="29" spans="1:41" s="56" customFormat="1" ht="17.25" customHeight="1" thickBot="1">
      <c r="A29" s="326"/>
      <c r="B29" s="329"/>
      <c r="C29" s="332"/>
      <c r="D29" s="335"/>
      <c r="E29" s="369"/>
      <c r="F29" s="316"/>
      <c r="G29" s="310"/>
      <c r="H29" s="313"/>
      <c r="I29" s="316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41"/>
      <c r="X29" s="344"/>
      <c r="Y29" s="347"/>
      <c r="Z29" s="350"/>
      <c r="AA29" s="379"/>
      <c r="AB29" s="379"/>
      <c r="AC29" s="379"/>
      <c r="AD29" s="353"/>
      <c r="AE29" s="117" t="s">
        <v>120</v>
      </c>
      <c r="AF29" s="116">
        <v>1</v>
      </c>
      <c r="AG29" s="356"/>
      <c r="AH29" s="350"/>
      <c r="AI29" s="359"/>
      <c r="AJ29" s="380"/>
      <c r="AK29" s="381"/>
      <c r="AL29" s="381"/>
      <c r="AM29" s="362"/>
      <c r="AN29" s="388"/>
      <c r="AO29" s="362"/>
    </row>
    <row r="30" spans="1:41" ht="13.5" thickBot="1">
      <c r="A30" s="189" t="s">
        <v>31</v>
      </c>
      <c r="B30" s="190"/>
      <c r="C30" s="27" t="s">
        <v>32</v>
      </c>
      <c r="D30" s="23" t="s">
        <v>32</v>
      </c>
      <c r="E30" s="73" t="s">
        <v>32</v>
      </c>
      <c r="F30" s="27" t="s">
        <v>32</v>
      </c>
      <c r="G30" s="2" t="s">
        <v>32</v>
      </c>
      <c r="H30" s="23">
        <f aca="true" t="shared" si="0" ref="H30:U30">SUM(H18:H29)</f>
        <v>0</v>
      </c>
      <c r="I30" s="72">
        <f t="shared" si="0"/>
        <v>0</v>
      </c>
      <c r="J30" s="3">
        <f t="shared" si="0"/>
        <v>0</v>
      </c>
      <c r="K30" s="3">
        <f t="shared" si="0"/>
        <v>0</v>
      </c>
      <c r="L30" s="3">
        <f t="shared" si="0"/>
        <v>0</v>
      </c>
      <c r="M30" s="3">
        <f t="shared" si="0"/>
        <v>0</v>
      </c>
      <c r="N30" s="3">
        <f t="shared" si="0"/>
        <v>0</v>
      </c>
      <c r="O30" s="3">
        <f t="shared" si="0"/>
        <v>0</v>
      </c>
      <c r="P30" s="3">
        <f t="shared" si="0"/>
        <v>0</v>
      </c>
      <c r="Q30" s="3">
        <f t="shared" si="0"/>
        <v>0</v>
      </c>
      <c r="R30" s="3">
        <f t="shared" si="0"/>
        <v>0</v>
      </c>
      <c r="S30" s="3">
        <f t="shared" si="0"/>
        <v>0</v>
      </c>
      <c r="T30" s="3">
        <f t="shared" si="0"/>
        <v>0</v>
      </c>
      <c r="U30" s="3">
        <f t="shared" si="0"/>
        <v>0</v>
      </c>
      <c r="V30" s="2" t="s">
        <v>32</v>
      </c>
      <c r="W30" s="2" t="s">
        <v>32</v>
      </c>
      <c r="X30" s="23">
        <f aca="true" t="shared" si="1" ref="X30:AD30">SUM(X18:X29)</f>
        <v>0</v>
      </c>
      <c r="Y30" s="72">
        <f t="shared" si="1"/>
        <v>145</v>
      </c>
      <c r="Z30" s="3">
        <f t="shared" si="1"/>
        <v>0</v>
      </c>
      <c r="AA30" s="3">
        <f t="shared" si="1"/>
        <v>0</v>
      </c>
      <c r="AB30" s="3">
        <f t="shared" si="1"/>
        <v>0</v>
      </c>
      <c r="AC30" s="2">
        <f t="shared" si="1"/>
        <v>0</v>
      </c>
      <c r="AD30" s="2">
        <f t="shared" si="1"/>
        <v>100000</v>
      </c>
      <c r="AE30" s="2" t="s">
        <v>32</v>
      </c>
      <c r="AF30" s="2">
        <f>SUM(AF18:AF29)</f>
        <v>14</v>
      </c>
      <c r="AG30" s="2" t="s">
        <v>32</v>
      </c>
      <c r="AH30" s="2">
        <f>SUM(AH18:AH29)</f>
        <v>1.532</v>
      </c>
      <c r="AI30" s="23">
        <f>SUM(AI18:AI29)</f>
        <v>11000</v>
      </c>
      <c r="AJ30" s="27">
        <f>SUM(AJ18:AJ29)</f>
        <v>2</v>
      </c>
      <c r="AK30" s="2">
        <f>SUM(AK18:AK29)</f>
        <v>0</v>
      </c>
      <c r="AL30" s="2">
        <f>SUM(AL18:AL29)</f>
        <v>1</v>
      </c>
      <c r="AM30" s="23" t="s">
        <v>32</v>
      </c>
      <c r="AN30" s="27">
        <f>SUM(AN18:AN29)</f>
        <v>243375.06</v>
      </c>
      <c r="AO30" s="23">
        <f>SUM(AO18:AO29)</f>
        <v>0</v>
      </c>
    </row>
    <row r="31" spans="1:41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58"/>
      <c r="W31" s="58"/>
      <c r="X31" s="58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</row>
    <row r="32" spans="1:41" ht="15" customHeight="1">
      <c r="A32" s="1"/>
      <c r="B32" s="8" t="s">
        <v>40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V32" s="44"/>
      <c r="W32" s="44"/>
      <c r="X32" s="70"/>
      <c r="Y32" s="153" t="s">
        <v>132</v>
      </c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</row>
    <row r="33" spans="1:40" ht="15.75" customHeight="1">
      <c r="A33" s="1"/>
      <c r="B33" s="8" t="s">
        <v>41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X33" s="152" t="s">
        <v>42</v>
      </c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2"/>
      <c r="AN33" s="12"/>
    </row>
    <row r="34" spans="1:40" ht="15.75" customHeight="1">
      <c r="A34" s="1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X34" s="31"/>
      <c r="Y34" s="151" t="s">
        <v>137</v>
      </c>
      <c r="Z34" s="151"/>
      <c r="AA34" s="151"/>
      <c r="AB34" s="151"/>
      <c r="AC34" s="151"/>
      <c r="AD34" s="151"/>
      <c r="AE34" s="151"/>
      <c r="AF34" s="151"/>
      <c r="AG34" s="151"/>
      <c r="AH34" s="151"/>
      <c r="AI34" s="17"/>
      <c r="AJ34" s="31"/>
      <c r="AK34" s="31"/>
      <c r="AL34" s="31"/>
      <c r="AM34" s="12"/>
      <c r="AN34" s="12"/>
    </row>
    <row r="35" spans="1:36" ht="26.25" customHeight="1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5"/>
      <c r="Y35" s="150" t="s">
        <v>139</v>
      </c>
      <c r="Z35" s="150"/>
      <c r="AA35" s="150"/>
      <c r="AB35" s="150"/>
      <c r="AC35" s="150"/>
      <c r="AD35" s="150"/>
      <c r="AE35" s="150"/>
      <c r="AF35" s="150"/>
      <c r="AG35" s="150"/>
      <c r="AH35" s="150"/>
      <c r="AI35" s="57"/>
      <c r="AJ35" s="57"/>
    </row>
    <row r="36" spans="20:35" ht="12.75">
      <c r="T36" s="1"/>
      <c r="U36" s="1"/>
      <c r="V36" s="1"/>
      <c r="W36" s="5"/>
      <c r="X36" s="47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</sheetData>
  <sheetProtection/>
  <mergeCells count="128">
    <mergeCell ref="V14:X14"/>
    <mergeCell ref="V15:V16"/>
    <mergeCell ref="W15:W16"/>
    <mergeCell ref="X15:X16"/>
    <mergeCell ref="A30:B30"/>
    <mergeCell ref="Y32:AO32"/>
    <mergeCell ref="AM24:AM29"/>
    <mergeCell ref="AN24:AN29"/>
    <mergeCell ref="AO24:AO29"/>
    <mergeCell ref="AH24:AH29"/>
    <mergeCell ref="X33:AL33"/>
    <mergeCell ref="Y34:AH34"/>
    <mergeCell ref="Y35:AH35"/>
    <mergeCell ref="AJ24:AJ29"/>
    <mergeCell ref="AK24:AK29"/>
    <mergeCell ref="AL24:AL29"/>
    <mergeCell ref="AB24:AB29"/>
    <mergeCell ref="AC24:AC29"/>
    <mergeCell ref="AD24:AD29"/>
    <mergeCell ref="AG24:AG29"/>
    <mergeCell ref="S24:S29"/>
    <mergeCell ref="T24:T29"/>
    <mergeCell ref="U24:U29"/>
    <mergeCell ref="AI24:AI29"/>
    <mergeCell ref="V24:V29"/>
    <mergeCell ref="W24:W29"/>
    <mergeCell ref="X24:X29"/>
    <mergeCell ref="Y24:Y29"/>
    <mergeCell ref="Z24:Z29"/>
    <mergeCell ref="AA24:AA29"/>
    <mergeCell ref="M24:M29"/>
    <mergeCell ref="N24:N29"/>
    <mergeCell ref="O24:O29"/>
    <mergeCell ref="P24:P29"/>
    <mergeCell ref="Q24:Q29"/>
    <mergeCell ref="R24:R29"/>
    <mergeCell ref="G24:G29"/>
    <mergeCell ref="H24:H29"/>
    <mergeCell ref="I24:I29"/>
    <mergeCell ref="J24:J29"/>
    <mergeCell ref="K24:K29"/>
    <mergeCell ref="L24:L29"/>
    <mergeCell ref="A24:A29"/>
    <mergeCell ref="B24:B29"/>
    <mergeCell ref="C24:C29"/>
    <mergeCell ref="D24:D29"/>
    <mergeCell ref="E24:E29"/>
    <mergeCell ref="F24:F29"/>
    <mergeCell ref="AJ18:AJ23"/>
    <mergeCell ref="AK18:AK23"/>
    <mergeCell ref="AL18:AL23"/>
    <mergeCell ref="AM18:AM23"/>
    <mergeCell ref="AN18:AN23"/>
    <mergeCell ref="AO18:AO23"/>
    <mergeCell ref="AB18:AB23"/>
    <mergeCell ref="AC18:AC23"/>
    <mergeCell ref="AD18:AD23"/>
    <mergeCell ref="AG18:AG23"/>
    <mergeCell ref="AH18:AH23"/>
    <mergeCell ref="AI18:AI23"/>
    <mergeCell ref="V18:V23"/>
    <mergeCell ref="W18:W23"/>
    <mergeCell ref="X18:X23"/>
    <mergeCell ref="Y18:Y23"/>
    <mergeCell ref="Z18:Z23"/>
    <mergeCell ref="AA18:AA23"/>
    <mergeCell ref="P18:P23"/>
    <mergeCell ref="Q18:Q23"/>
    <mergeCell ref="R18:R23"/>
    <mergeCell ref="S18:S23"/>
    <mergeCell ref="T18:T23"/>
    <mergeCell ref="U18:U23"/>
    <mergeCell ref="J18:J23"/>
    <mergeCell ref="K18:K23"/>
    <mergeCell ref="L18:L23"/>
    <mergeCell ref="M18:M23"/>
    <mergeCell ref="N18:N23"/>
    <mergeCell ref="O18:O23"/>
    <mergeCell ref="A18:A23"/>
    <mergeCell ref="B18:B23"/>
    <mergeCell ref="C18:C23"/>
    <mergeCell ref="D18:D23"/>
    <mergeCell ref="E18:E23"/>
    <mergeCell ref="F18:F23"/>
    <mergeCell ref="G18:G23"/>
    <mergeCell ref="H18:H23"/>
    <mergeCell ref="I18:I23"/>
    <mergeCell ref="AK15:AK16"/>
    <mergeCell ref="AL15:AL16"/>
    <mergeCell ref="AM15:AM16"/>
    <mergeCell ref="Y15:Y16"/>
    <mergeCell ref="Z15:AD15"/>
    <mergeCell ref="AE15:AF15"/>
    <mergeCell ref="AG15:AH15"/>
    <mergeCell ref="AI15:AI16"/>
    <mergeCell ref="AJ15:AJ16"/>
    <mergeCell ref="P15:P16"/>
    <mergeCell ref="Q15:Q16"/>
    <mergeCell ref="R15:R16"/>
    <mergeCell ref="S15:S16"/>
    <mergeCell ref="T15:T16"/>
    <mergeCell ref="U15:U16"/>
    <mergeCell ref="C15:C16"/>
    <mergeCell ref="D15:D16"/>
    <mergeCell ref="F15:F16"/>
    <mergeCell ref="G15:G16"/>
    <mergeCell ref="H15:H16"/>
    <mergeCell ref="J15:J16"/>
    <mergeCell ref="J14:U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O15:O16"/>
    <mergeCell ref="I6:N7"/>
    <mergeCell ref="Z11:AA11"/>
    <mergeCell ref="D12:U12"/>
    <mergeCell ref="Z12:AA12"/>
    <mergeCell ref="A14:A16"/>
    <mergeCell ref="B14:B16"/>
    <mergeCell ref="C14:D14"/>
    <mergeCell ref="E14:E16"/>
    <mergeCell ref="F14:H14"/>
    <mergeCell ref="I14:I16"/>
  </mergeCells>
  <printOptions/>
  <pageMargins left="1.1811023622047245" right="0.7086614173228347" top="0.35433070866141736" bottom="0.35433070866141736" header="0.31496062992125984" footer="0.31496062992125984"/>
  <pageSetup fitToWidth="2" horizontalDpi="600" verticalDpi="600" orientation="landscape" paperSize="9" scale="60" r:id="rId1"/>
  <colBreaks count="1" manualBreakCount="1">
    <brk id="2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AO29"/>
  <sheetViews>
    <sheetView tabSelected="1" view="pageBreakPreview" zoomScale="90" zoomScaleSheetLayoutView="90" zoomScalePageLayoutView="0" workbookViewId="0" topLeftCell="A1">
      <selection activeCell="AN19" sqref="AN19:AN21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15.125" style="0" customWidth="1"/>
    <col min="4" max="4" width="15.00390625" style="0" customWidth="1"/>
    <col min="5" max="5" width="16.75390625" style="0" customWidth="1"/>
    <col min="6" max="6" width="16.25390625" style="0" customWidth="1"/>
    <col min="7" max="9" width="11.00390625" style="0" customWidth="1"/>
    <col min="10" max="10" width="8.625" style="0" customWidth="1"/>
    <col min="11" max="11" width="9.125" style="0" customWidth="1"/>
    <col min="12" max="12" width="7.125" style="0" customWidth="1"/>
    <col min="13" max="13" width="7.75390625" style="0" customWidth="1"/>
    <col min="14" max="14" width="6.125" style="0" customWidth="1"/>
    <col min="15" max="16" width="6.25390625" style="0" customWidth="1"/>
    <col min="17" max="17" width="7.125" style="0" customWidth="1"/>
    <col min="18" max="18" width="8.875" style="0" customWidth="1"/>
    <col min="19" max="20" width="8.625" style="0" customWidth="1"/>
    <col min="21" max="21" width="8.125" style="0" customWidth="1"/>
    <col min="22" max="22" width="13.25390625" style="0" customWidth="1"/>
    <col min="23" max="23" width="12.2539062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8.00390625" style="0" customWidth="1"/>
    <col min="32" max="32" width="11.125" style="0" customWidth="1"/>
    <col min="33" max="33" width="14.62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9.375" style="0" customWidth="1"/>
  </cols>
  <sheetData>
    <row r="3" spans="2:9" ht="15" customHeight="1">
      <c r="B3" t="s">
        <v>48</v>
      </c>
      <c r="I3" s="14"/>
    </row>
    <row r="4" spans="19:20" ht="15" customHeight="1">
      <c r="S4" s="14"/>
      <c r="T4" s="11"/>
    </row>
    <row r="5" spans="3:15" ht="15" customHeight="1">
      <c r="C5" s="11" t="s">
        <v>47</v>
      </c>
      <c r="I5" s="11"/>
      <c r="L5" s="11" t="s">
        <v>39</v>
      </c>
      <c r="O5" s="11"/>
    </row>
    <row r="6" spans="2:14" ht="15" customHeight="1">
      <c r="B6" t="s">
        <v>136</v>
      </c>
      <c r="C6" s="11"/>
      <c r="D6" s="11"/>
      <c r="I6" s="218" t="s">
        <v>53</v>
      </c>
      <c r="J6" s="278"/>
      <c r="K6" s="278"/>
      <c r="L6" s="278"/>
      <c r="M6" s="278"/>
      <c r="N6" s="278"/>
    </row>
    <row r="7" spans="2:14" ht="15" customHeight="1">
      <c r="B7" s="15" t="s">
        <v>43</v>
      </c>
      <c r="C7" s="11"/>
      <c r="D7" s="11"/>
      <c r="I7" s="278"/>
      <c r="J7" s="278"/>
      <c r="K7" s="278"/>
      <c r="L7" s="278"/>
      <c r="M7" s="278"/>
      <c r="N7" s="278"/>
    </row>
    <row r="8" spans="2:14" ht="15" customHeight="1">
      <c r="B8" s="15" t="s">
        <v>44</v>
      </c>
      <c r="C8" s="11"/>
      <c r="D8" s="11"/>
      <c r="I8" s="16"/>
      <c r="J8" s="16"/>
      <c r="K8" s="16"/>
      <c r="L8" s="16"/>
      <c r="M8" s="9" t="s">
        <v>54</v>
      </c>
      <c r="N8" s="9"/>
    </row>
    <row r="9" spans="2:4" ht="15" customHeight="1">
      <c r="B9" s="15" t="s">
        <v>45</v>
      </c>
      <c r="C9" s="11"/>
      <c r="D9" s="11"/>
    </row>
    <row r="10" spans="2:15" ht="12.75">
      <c r="B10" s="15" t="s">
        <v>142</v>
      </c>
      <c r="C10" s="11"/>
      <c r="D10" s="11"/>
      <c r="F10" s="11"/>
      <c r="I10" s="139" t="s">
        <v>141</v>
      </c>
      <c r="J10" s="9"/>
      <c r="K10" s="45"/>
      <c r="L10" s="9"/>
      <c r="M10" s="9"/>
      <c r="N10" s="11"/>
      <c r="O10" s="11"/>
    </row>
    <row r="11" spans="26:27" ht="12.75">
      <c r="Z11" s="219"/>
      <c r="AA11" s="219"/>
    </row>
    <row r="12" spans="1:41" ht="12.75" customHeight="1">
      <c r="A12" s="10"/>
      <c r="B12" s="10"/>
      <c r="C12" s="10"/>
      <c r="D12" s="256" t="s">
        <v>86</v>
      </c>
      <c r="E12" s="256"/>
      <c r="F12" s="256"/>
      <c r="G12" s="256"/>
      <c r="H12" s="256"/>
      <c r="I12" s="256"/>
      <c r="J12" s="256"/>
      <c r="K12" s="256"/>
      <c r="L12" s="257"/>
      <c r="M12" s="34"/>
      <c r="N12" s="34"/>
      <c r="O12" s="34"/>
      <c r="P12" s="34"/>
      <c r="Q12" s="34"/>
      <c r="R12" s="34"/>
      <c r="S12" s="34"/>
      <c r="T12" s="34"/>
      <c r="U12" s="10"/>
      <c r="V12" s="10"/>
      <c r="W12" s="10"/>
      <c r="X12" s="10"/>
      <c r="Y12" s="1"/>
      <c r="Z12" s="219"/>
      <c r="AA12" s="219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10" t="s">
        <v>0</v>
      </c>
      <c r="B14" s="260" t="s">
        <v>3</v>
      </c>
      <c r="C14" s="391" t="s">
        <v>5</v>
      </c>
      <c r="D14" s="392"/>
      <c r="E14" s="393" t="s">
        <v>36</v>
      </c>
      <c r="F14" s="396" t="s">
        <v>6</v>
      </c>
      <c r="G14" s="185"/>
      <c r="H14" s="397"/>
      <c r="I14" s="434" t="s">
        <v>38</v>
      </c>
      <c r="J14" s="292" t="s">
        <v>37</v>
      </c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4"/>
      <c r="V14" s="189" t="s">
        <v>7</v>
      </c>
      <c r="W14" s="190"/>
      <c r="X14" s="191"/>
      <c r="Y14" s="183" t="s">
        <v>10</v>
      </c>
      <c r="Z14" s="185"/>
      <c r="AA14" s="185"/>
      <c r="AB14" s="185"/>
      <c r="AC14" s="185"/>
      <c r="AD14" s="185"/>
      <c r="AE14" s="185"/>
      <c r="AF14" s="185"/>
      <c r="AG14" s="185"/>
      <c r="AH14" s="185"/>
      <c r="AI14" s="184"/>
      <c r="AJ14" s="412" t="s">
        <v>24</v>
      </c>
      <c r="AK14" s="413"/>
      <c r="AL14" s="413"/>
      <c r="AM14" s="414"/>
      <c r="AN14" s="215" t="s">
        <v>34</v>
      </c>
      <c r="AO14" s="215" t="s">
        <v>35</v>
      </c>
    </row>
    <row r="15" spans="1:41" ht="27" customHeight="1" thickBot="1">
      <c r="A15" s="211"/>
      <c r="B15" s="261"/>
      <c r="C15" s="398" t="s">
        <v>1</v>
      </c>
      <c r="D15" s="400" t="s">
        <v>2</v>
      </c>
      <c r="E15" s="394"/>
      <c r="F15" s="402" t="s">
        <v>33</v>
      </c>
      <c r="G15" s="171" t="s">
        <v>4</v>
      </c>
      <c r="H15" s="404" t="s">
        <v>14</v>
      </c>
      <c r="I15" s="435"/>
      <c r="J15" s="181" t="s">
        <v>59</v>
      </c>
      <c r="K15" s="181" t="s">
        <v>87</v>
      </c>
      <c r="L15" s="181" t="s">
        <v>61</v>
      </c>
      <c r="M15" s="181" t="s">
        <v>62</v>
      </c>
      <c r="N15" s="181" t="s">
        <v>63</v>
      </c>
      <c r="O15" s="181" t="s">
        <v>64</v>
      </c>
      <c r="P15" s="181" t="s">
        <v>65</v>
      </c>
      <c r="Q15" s="181" t="s">
        <v>66</v>
      </c>
      <c r="R15" s="181" t="s">
        <v>67</v>
      </c>
      <c r="S15" s="181" t="s">
        <v>55</v>
      </c>
      <c r="T15" s="181" t="s">
        <v>56</v>
      </c>
      <c r="U15" s="181" t="s">
        <v>57</v>
      </c>
      <c r="V15" s="410" t="s">
        <v>8</v>
      </c>
      <c r="W15" s="216" t="s">
        <v>9</v>
      </c>
      <c r="X15" s="242" t="s">
        <v>29</v>
      </c>
      <c r="Y15" s="169" t="s">
        <v>13</v>
      </c>
      <c r="Z15" s="406" t="s">
        <v>11</v>
      </c>
      <c r="AA15" s="187"/>
      <c r="AB15" s="187"/>
      <c r="AC15" s="187"/>
      <c r="AD15" s="188"/>
      <c r="AE15" s="407" t="s">
        <v>18</v>
      </c>
      <c r="AF15" s="408"/>
      <c r="AG15" s="186" t="s">
        <v>20</v>
      </c>
      <c r="AH15" s="188"/>
      <c r="AI15" s="409" t="s">
        <v>23</v>
      </c>
      <c r="AJ15" s="171" t="s">
        <v>25</v>
      </c>
      <c r="AK15" s="171" t="s">
        <v>27</v>
      </c>
      <c r="AL15" s="171" t="s">
        <v>26</v>
      </c>
      <c r="AM15" s="171" t="s">
        <v>28</v>
      </c>
      <c r="AN15" s="216"/>
      <c r="AO15" s="216"/>
    </row>
    <row r="16" spans="1:41" ht="72" customHeight="1" thickBot="1">
      <c r="A16" s="212"/>
      <c r="B16" s="390"/>
      <c r="C16" s="399"/>
      <c r="D16" s="401"/>
      <c r="E16" s="395"/>
      <c r="F16" s="403"/>
      <c r="G16" s="172"/>
      <c r="H16" s="405"/>
      <c r="I16" s="436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411"/>
      <c r="W16" s="217"/>
      <c r="X16" s="243"/>
      <c r="Y16" s="170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127</v>
      </c>
      <c r="AE16" s="30" t="s">
        <v>19</v>
      </c>
      <c r="AF16" s="20" t="s">
        <v>29</v>
      </c>
      <c r="AG16" s="20" t="s">
        <v>21</v>
      </c>
      <c r="AH16" s="20" t="s">
        <v>22</v>
      </c>
      <c r="AI16" s="172"/>
      <c r="AJ16" s="172"/>
      <c r="AK16" s="172"/>
      <c r="AL16" s="172"/>
      <c r="AM16" s="172"/>
      <c r="AN16" s="217"/>
      <c r="AO16" s="217"/>
    </row>
    <row r="17" spans="1:41" ht="13.5" thickBot="1">
      <c r="A17" s="39">
        <v>1</v>
      </c>
      <c r="B17" s="39">
        <v>2</v>
      </c>
      <c r="C17" s="30">
        <v>3</v>
      </c>
      <c r="D17" s="38">
        <v>4</v>
      </c>
      <c r="E17" s="39">
        <v>5</v>
      </c>
      <c r="F17" s="30">
        <v>6</v>
      </c>
      <c r="G17" s="39">
        <v>7</v>
      </c>
      <c r="H17" s="38">
        <v>8</v>
      </c>
      <c r="I17" s="20">
        <v>9</v>
      </c>
      <c r="J17" s="39">
        <v>10</v>
      </c>
      <c r="K17" s="39">
        <v>11</v>
      </c>
      <c r="L17" s="20">
        <v>12</v>
      </c>
      <c r="M17" s="39">
        <v>13</v>
      </c>
      <c r="N17" s="39">
        <v>14</v>
      </c>
      <c r="O17" s="20">
        <v>15</v>
      </c>
      <c r="P17" s="39">
        <v>16</v>
      </c>
      <c r="Q17" s="39">
        <v>17</v>
      </c>
      <c r="R17" s="20">
        <v>18</v>
      </c>
      <c r="S17" s="39">
        <v>19</v>
      </c>
      <c r="T17" s="39">
        <v>20</v>
      </c>
      <c r="U17" s="20">
        <v>21</v>
      </c>
      <c r="V17" s="39">
        <v>22</v>
      </c>
      <c r="W17" s="39">
        <v>23</v>
      </c>
      <c r="X17" s="20">
        <v>24</v>
      </c>
      <c r="Y17" s="39">
        <v>25</v>
      </c>
      <c r="Z17" s="39">
        <v>26</v>
      </c>
      <c r="AA17" s="20">
        <v>27</v>
      </c>
      <c r="AB17" s="39">
        <v>28</v>
      </c>
      <c r="AC17" s="39">
        <v>29</v>
      </c>
      <c r="AD17" s="20">
        <v>30</v>
      </c>
      <c r="AE17" s="39">
        <v>31</v>
      </c>
      <c r="AF17" s="39">
        <v>32</v>
      </c>
      <c r="AG17" s="20">
        <v>33</v>
      </c>
      <c r="AH17" s="39">
        <v>34</v>
      </c>
      <c r="AI17" s="39">
        <v>35</v>
      </c>
      <c r="AJ17" s="20">
        <v>36</v>
      </c>
      <c r="AK17" s="39">
        <v>37</v>
      </c>
      <c r="AL17" s="39">
        <v>38</v>
      </c>
      <c r="AM17" s="20">
        <v>39</v>
      </c>
      <c r="AN17" s="39">
        <v>40</v>
      </c>
      <c r="AO17" s="39">
        <v>41</v>
      </c>
    </row>
    <row r="18" spans="1:41" s="25" customFormat="1" ht="89.25" customHeight="1" thickBot="1">
      <c r="A18" s="134" t="s">
        <v>30</v>
      </c>
      <c r="B18" s="147" t="s">
        <v>88</v>
      </c>
      <c r="C18" s="135" t="s">
        <v>126</v>
      </c>
      <c r="D18" s="136" t="s">
        <v>125</v>
      </c>
      <c r="E18" s="100" t="s">
        <v>130</v>
      </c>
      <c r="F18" s="137" t="s">
        <v>89</v>
      </c>
      <c r="G18" s="109" t="s">
        <v>90</v>
      </c>
      <c r="H18" s="138">
        <v>10000</v>
      </c>
      <c r="I18" s="134">
        <f>SUM(J18:U18)</f>
        <v>2733</v>
      </c>
      <c r="J18" s="109">
        <v>344</v>
      </c>
      <c r="K18" s="109">
        <v>344</v>
      </c>
      <c r="L18" s="109">
        <v>345</v>
      </c>
      <c r="M18" s="109">
        <v>0</v>
      </c>
      <c r="N18" s="109">
        <v>0</v>
      </c>
      <c r="O18" s="109">
        <v>500</v>
      </c>
      <c r="P18" s="109">
        <v>200</v>
      </c>
      <c r="Q18" s="109">
        <v>250</v>
      </c>
      <c r="R18" s="109">
        <v>250</v>
      </c>
      <c r="S18" s="109">
        <v>250</v>
      </c>
      <c r="T18" s="109">
        <v>150</v>
      </c>
      <c r="U18" s="109">
        <v>100</v>
      </c>
      <c r="V18" s="102"/>
      <c r="W18" s="104"/>
      <c r="X18" s="133"/>
      <c r="Y18" s="99"/>
      <c r="Z18" s="109"/>
      <c r="AA18" s="109"/>
      <c r="AB18" s="109"/>
      <c r="AC18" s="109"/>
      <c r="AD18" s="109"/>
      <c r="AE18" s="132"/>
      <c r="AF18" s="109"/>
      <c r="AG18" s="108"/>
      <c r="AH18" s="109"/>
      <c r="AI18" s="110"/>
      <c r="AJ18" s="99">
        <v>4</v>
      </c>
      <c r="AK18" s="109">
        <v>0</v>
      </c>
      <c r="AL18" s="109"/>
      <c r="AM18" s="110">
        <v>9000</v>
      </c>
      <c r="AN18" s="106">
        <f>53000+19500+11000+10000</f>
        <v>93500</v>
      </c>
      <c r="AO18" s="112">
        <v>0</v>
      </c>
    </row>
    <row r="19" spans="1:41" s="66" customFormat="1" ht="34.5" customHeight="1">
      <c r="A19" s="164" t="s">
        <v>58</v>
      </c>
      <c r="B19" s="422" t="s">
        <v>91</v>
      </c>
      <c r="C19" s="424" t="s">
        <v>92</v>
      </c>
      <c r="D19" s="426" t="s">
        <v>93</v>
      </c>
      <c r="E19" s="428" t="s">
        <v>128</v>
      </c>
      <c r="F19" s="424"/>
      <c r="G19" s="415"/>
      <c r="H19" s="417"/>
      <c r="I19" s="164"/>
      <c r="J19" s="167"/>
      <c r="K19" s="167"/>
      <c r="L19" s="167"/>
      <c r="M19" s="167"/>
      <c r="N19" s="167"/>
      <c r="O19" s="167"/>
      <c r="P19" s="167"/>
      <c r="Q19" s="167"/>
      <c r="R19" s="167"/>
      <c r="S19" s="420"/>
      <c r="T19" s="420"/>
      <c r="U19" s="420"/>
      <c r="V19" s="67" t="s">
        <v>94</v>
      </c>
      <c r="W19" s="67" t="s">
        <v>95</v>
      </c>
      <c r="X19" s="81">
        <v>1</v>
      </c>
      <c r="Y19" s="202">
        <f>84+26+114+46</f>
        <v>270</v>
      </c>
      <c r="Z19" s="167">
        <f>59+18.2+70+50</f>
        <v>197.2</v>
      </c>
      <c r="AA19" s="167"/>
      <c r="AB19" s="167"/>
      <c r="AC19" s="167"/>
      <c r="AD19" s="174"/>
      <c r="AE19" s="67" t="s">
        <v>84</v>
      </c>
      <c r="AF19" s="60">
        <v>1</v>
      </c>
      <c r="AG19" s="420" t="s">
        <v>85</v>
      </c>
      <c r="AH19" s="167">
        <v>1.15</v>
      </c>
      <c r="AI19" s="205">
        <f>15000+7500+7500</f>
        <v>30000</v>
      </c>
      <c r="AJ19" s="164">
        <v>3</v>
      </c>
      <c r="AK19" s="167">
        <v>0</v>
      </c>
      <c r="AL19" s="167">
        <v>3</v>
      </c>
      <c r="AM19" s="205">
        <v>9000</v>
      </c>
      <c r="AN19" s="202">
        <f>10000+10000+6500+7000</f>
        <v>33500</v>
      </c>
      <c r="AO19" s="196">
        <v>0</v>
      </c>
    </row>
    <row r="20" spans="1:41" s="66" customFormat="1" ht="32.25" customHeight="1">
      <c r="A20" s="164"/>
      <c r="B20" s="422"/>
      <c r="C20" s="424"/>
      <c r="D20" s="426"/>
      <c r="E20" s="428"/>
      <c r="F20" s="424"/>
      <c r="G20" s="167"/>
      <c r="H20" s="417"/>
      <c r="I20" s="164"/>
      <c r="J20" s="167"/>
      <c r="K20" s="167"/>
      <c r="L20" s="167"/>
      <c r="M20" s="167"/>
      <c r="N20" s="167"/>
      <c r="O20" s="167"/>
      <c r="P20" s="167"/>
      <c r="Q20" s="167"/>
      <c r="R20" s="167"/>
      <c r="S20" s="420"/>
      <c r="T20" s="420"/>
      <c r="U20" s="420"/>
      <c r="V20" s="89" t="s">
        <v>96</v>
      </c>
      <c r="W20" s="89" t="s">
        <v>95</v>
      </c>
      <c r="X20" s="90">
        <v>1</v>
      </c>
      <c r="Y20" s="202"/>
      <c r="Z20" s="167"/>
      <c r="AA20" s="167"/>
      <c r="AB20" s="167"/>
      <c r="AC20" s="167"/>
      <c r="AD20" s="174"/>
      <c r="AE20" s="89" t="s">
        <v>97</v>
      </c>
      <c r="AF20" s="91">
        <v>1</v>
      </c>
      <c r="AG20" s="420"/>
      <c r="AH20" s="167"/>
      <c r="AI20" s="205"/>
      <c r="AJ20" s="164"/>
      <c r="AK20" s="167"/>
      <c r="AL20" s="167"/>
      <c r="AM20" s="205"/>
      <c r="AN20" s="202"/>
      <c r="AO20" s="196"/>
    </row>
    <row r="21" spans="1:41" s="66" customFormat="1" ht="27.75" customHeight="1" thickBot="1">
      <c r="A21" s="419"/>
      <c r="B21" s="423"/>
      <c r="C21" s="425"/>
      <c r="D21" s="427"/>
      <c r="E21" s="429"/>
      <c r="F21" s="425"/>
      <c r="G21" s="416"/>
      <c r="H21" s="418"/>
      <c r="I21" s="419"/>
      <c r="J21" s="416"/>
      <c r="K21" s="416"/>
      <c r="L21" s="416"/>
      <c r="M21" s="416"/>
      <c r="N21" s="416"/>
      <c r="O21" s="416"/>
      <c r="P21" s="416"/>
      <c r="Q21" s="416"/>
      <c r="R21" s="416"/>
      <c r="S21" s="421"/>
      <c r="T21" s="421"/>
      <c r="U21" s="421"/>
      <c r="V21" s="89" t="s">
        <v>98</v>
      </c>
      <c r="W21" s="89" t="s">
        <v>99</v>
      </c>
      <c r="X21" s="90">
        <v>1</v>
      </c>
      <c r="Y21" s="431"/>
      <c r="Z21" s="416"/>
      <c r="AA21" s="416"/>
      <c r="AB21" s="416"/>
      <c r="AC21" s="416"/>
      <c r="AD21" s="433"/>
      <c r="AE21" s="89" t="s">
        <v>100</v>
      </c>
      <c r="AF21" s="92">
        <v>1</v>
      </c>
      <c r="AG21" s="421"/>
      <c r="AH21" s="416"/>
      <c r="AI21" s="432"/>
      <c r="AJ21" s="419"/>
      <c r="AK21" s="416"/>
      <c r="AL21" s="416"/>
      <c r="AM21" s="432"/>
      <c r="AN21" s="431"/>
      <c r="AO21" s="430"/>
    </row>
    <row r="22" spans="1:41" s="71" customFormat="1" ht="20.25" customHeight="1" thickBot="1">
      <c r="A22" s="189" t="s">
        <v>31</v>
      </c>
      <c r="B22" s="191"/>
      <c r="C22" s="40" t="s">
        <v>32</v>
      </c>
      <c r="D22" s="3" t="s">
        <v>32</v>
      </c>
      <c r="E22" s="74" t="s">
        <v>32</v>
      </c>
      <c r="F22" s="40" t="s">
        <v>32</v>
      </c>
      <c r="G22" s="2" t="s">
        <v>32</v>
      </c>
      <c r="H22" s="3">
        <f aca="true" t="shared" si="0" ref="H22:U22">SUM(H18:H21)</f>
        <v>10000</v>
      </c>
      <c r="I22" s="27">
        <f t="shared" si="0"/>
        <v>2733</v>
      </c>
      <c r="J22" s="2">
        <f t="shared" si="0"/>
        <v>344</v>
      </c>
      <c r="K22" s="2">
        <f t="shared" si="0"/>
        <v>344</v>
      </c>
      <c r="L22" s="2">
        <f t="shared" si="0"/>
        <v>345</v>
      </c>
      <c r="M22" s="2">
        <f t="shared" si="0"/>
        <v>0</v>
      </c>
      <c r="N22" s="2">
        <f t="shared" si="0"/>
        <v>0</v>
      </c>
      <c r="O22" s="2">
        <f t="shared" si="0"/>
        <v>500</v>
      </c>
      <c r="P22" s="2">
        <f t="shared" si="0"/>
        <v>200</v>
      </c>
      <c r="Q22" s="2">
        <f t="shared" si="0"/>
        <v>250</v>
      </c>
      <c r="R22" s="2">
        <f t="shared" si="0"/>
        <v>250</v>
      </c>
      <c r="S22" s="2">
        <f t="shared" si="0"/>
        <v>250</v>
      </c>
      <c r="T22" s="2">
        <f t="shared" si="0"/>
        <v>150</v>
      </c>
      <c r="U22" s="2">
        <f t="shared" si="0"/>
        <v>100</v>
      </c>
      <c r="V22" s="2" t="s">
        <v>32</v>
      </c>
      <c r="W22" s="2" t="s">
        <v>32</v>
      </c>
      <c r="X22" s="23">
        <f aca="true" t="shared" si="1" ref="X22:AD22">SUM(X18:X21)</f>
        <v>3</v>
      </c>
      <c r="Y22" s="72">
        <f t="shared" si="1"/>
        <v>270</v>
      </c>
      <c r="Z22" s="3">
        <f t="shared" si="1"/>
        <v>197.2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2">
        <f t="shared" si="1"/>
        <v>0</v>
      </c>
      <c r="AE22" s="2" t="s">
        <v>32</v>
      </c>
      <c r="AF22" s="2">
        <f>SUM(AF19:AF21)</f>
        <v>3</v>
      </c>
      <c r="AG22" s="2" t="s">
        <v>32</v>
      </c>
      <c r="AH22" s="2">
        <f>SUM(AH18:AH21)</f>
        <v>1.15</v>
      </c>
      <c r="AI22" s="23">
        <f>SUM(AI18:AI21)</f>
        <v>30000</v>
      </c>
      <c r="AJ22" s="27">
        <f>SUM(AJ18:AJ21)</f>
        <v>7</v>
      </c>
      <c r="AK22" s="2">
        <f>SUM(AK18:AK21)</f>
        <v>0</v>
      </c>
      <c r="AL22" s="2">
        <f>SUM(AL18:AL21)</f>
        <v>3</v>
      </c>
      <c r="AM22" s="23" t="s">
        <v>32</v>
      </c>
      <c r="AN22" s="85">
        <f>SUM(AN18:AN21)</f>
        <v>127000</v>
      </c>
      <c r="AO22" s="68">
        <f>SUM(AO18:AO21)</f>
        <v>0</v>
      </c>
    </row>
    <row r="23" spans="1:41" ht="18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9"/>
      <c r="AO23" s="64"/>
    </row>
    <row r="24" spans="1:41" ht="15" customHeight="1">
      <c r="A24" s="1"/>
      <c r="B24" s="8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V24" s="44"/>
      <c r="W24" s="44"/>
      <c r="X24" s="44"/>
      <c r="Y24" s="153" t="s">
        <v>132</v>
      </c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</row>
    <row r="25" spans="1:40" ht="15.75" customHeight="1">
      <c r="A25" s="1"/>
      <c r="B25" s="8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X25" s="152" t="s">
        <v>42</v>
      </c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2"/>
      <c r="AN25" s="12"/>
    </row>
    <row r="26" spans="1:22" ht="14.25" customHeight="1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</row>
    <row r="27" spans="1:36" ht="12.75" customHeight="1">
      <c r="A27" s="1"/>
      <c r="B27" s="11"/>
      <c r="C27" s="11"/>
      <c r="D27" s="11"/>
      <c r="E27" s="11"/>
      <c r="F27" s="11"/>
      <c r="G27" s="11"/>
      <c r="I27" s="10"/>
      <c r="Z27" s="151" t="s">
        <v>137</v>
      </c>
      <c r="AA27" s="151"/>
      <c r="AB27" s="151"/>
      <c r="AC27" s="151"/>
      <c r="AD27" s="151"/>
      <c r="AE27" s="151"/>
      <c r="AF27" s="151"/>
      <c r="AG27" s="151"/>
      <c r="AH27" s="151"/>
      <c r="AI27" s="151"/>
      <c r="AJ27" s="41"/>
    </row>
    <row r="28" spans="9:36" ht="12.75">
      <c r="I28" s="10"/>
      <c r="V28" s="1"/>
      <c r="W28" s="5"/>
      <c r="X28" s="5"/>
      <c r="Y28" s="1"/>
      <c r="Z28" s="150" t="s">
        <v>138</v>
      </c>
      <c r="AA28" s="150"/>
      <c r="AB28" s="150"/>
      <c r="AC28" s="150"/>
      <c r="AD28" s="150"/>
      <c r="AE28" s="150"/>
      <c r="AF28" s="150"/>
      <c r="AG28" s="150"/>
      <c r="AH28" s="1"/>
      <c r="AI28" s="1"/>
      <c r="AJ28" s="1"/>
    </row>
    <row r="29" spans="11:35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86">
    <mergeCell ref="Z27:AI27"/>
    <mergeCell ref="R15:R16"/>
    <mergeCell ref="S15:S16"/>
    <mergeCell ref="T15:T16"/>
    <mergeCell ref="U15:U16"/>
    <mergeCell ref="I14:I16"/>
    <mergeCell ref="J14:U14"/>
    <mergeCell ref="J15:J16"/>
    <mergeCell ref="K15:K16"/>
    <mergeCell ref="L15:L16"/>
    <mergeCell ref="N15:N16"/>
    <mergeCell ref="O15:O16"/>
    <mergeCell ref="P15:P16"/>
    <mergeCell ref="Z28:AG28"/>
    <mergeCell ref="P19:P21"/>
    <mergeCell ref="Q19:Q21"/>
    <mergeCell ref="R19:R21"/>
    <mergeCell ref="S19:S21"/>
    <mergeCell ref="Q15:Q16"/>
    <mergeCell ref="T19:T21"/>
    <mergeCell ref="Y24:AO24"/>
    <mergeCell ref="X25:AL25"/>
    <mergeCell ref="AG19:AG21"/>
    <mergeCell ref="AH19:AH21"/>
    <mergeCell ref="AI19:AI21"/>
    <mergeCell ref="AJ19:AJ21"/>
    <mergeCell ref="AC19:AC21"/>
    <mergeCell ref="AD19:AD21"/>
    <mergeCell ref="AM19:AM21"/>
    <mergeCell ref="AN19:AN21"/>
    <mergeCell ref="AO19:AO21"/>
    <mergeCell ref="A22:B22"/>
    <mergeCell ref="L19:L21"/>
    <mergeCell ref="M19:M21"/>
    <mergeCell ref="N19:N21"/>
    <mergeCell ref="O19:O21"/>
    <mergeCell ref="AK19:AK21"/>
    <mergeCell ref="AL19:AL21"/>
    <mergeCell ref="Y19:Y21"/>
    <mergeCell ref="Z19:Z21"/>
    <mergeCell ref="AA19:AA21"/>
    <mergeCell ref="AB19:AB21"/>
    <mergeCell ref="A19:A21"/>
    <mergeCell ref="B19:B21"/>
    <mergeCell ref="C19:C21"/>
    <mergeCell ref="D19:D21"/>
    <mergeCell ref="E19:E21"/>
    <mergeCell ref="F19:F21"/>
    <mergeCell ref="AJ14:AM14"/>
    <mergeCell ref="G19:G21"/>
    <mergeCell ref="H19:H21"/>
    <mergeCell ref="I19:I21"/>
    <mergeCell ref="AJ15:AJ16"/>
    <mergeCell ref="AK15:AK16"/>
    <mergeCell ref="AL15:AL16"/>
    <mergeCell ref="U19:U21"/>
    <mergeCell ref="J19:J21"/>
    <mergeCell ref="K19:K21"/>
    <mergeCell ref="AE15:AF15"/>
    <mergeCell ref="AG15:AH15"/>
    <mergeCell ref="AI15:AI16"/>
    <mergeCell ref="Y14:AI14"/>
    <mergeCell ref="V14:X14"/>
    <mergeCell ref="V15:V16"/>
    <mergeCell ref="W15:W16"/>
    <mergeCell ref="X15:X16"/>
    <mergeCell ref="AN14:AN16"/>
    <mergeCell ref="AO14:AO16"/>
    <mergeCell ref="C15:C16"/>
    <mergeCell ref="D15:D16"/>
    <mergeCell ref="F15:F16"/>
    <mergeCell ref="G15:G16"/>
    <mergeCell ref="H15:H16"/>
    <mergeCell ref="Y15:Y16"/>
    <mergeCell ref="Z15:AD15"/>
    <mergeCell ref="AM15:AM16"/>
    <mergeCell ref="I6:N7"/>
    <mergeCell ref="Z11:AA11"/>
    <mergeCell ref="D12:L12"/>
    <mergeCell ref="Z12:AA12"/>
    <mergeCell ref="A14:A16"/>
    <mergeCell ref="B14:B16"/>
    <mergeCell ref="C14:D14"/>
    <mergeCell ref="E14:E16"/>
    <mergeCell ref="F14:H14"/>
    <mergeCell ref="M15:M16"/>
  </mergeCells>
  <printOptions/>
  <pageMargins left="1.1811023622047245" right="0" top="0.35433070866141736" bottom="0.35433070866141736" header="0.31496062992125984" footer="0.31496062992125984"/>
  <pageSetup horizontalDpi="600" verticalDpi="600" orientation="landscape" paperSize="9" scale="60" r:id="rId1"/>
  <colBreaks count="1" manualBreakCount="1">
    <brk id="2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AO28"/>
  <sheetViews>
    <sheetView view="pageBreakPreview" zoomScale="90" zoomScaleSheetLayoutView="90" zoomScalePageLayoutView="0" workbookViewId="0" topLeftCell="A10">
      <selection activeCell="M10" sqref="M10"/>
    </sheetView>
  </sheetViews>
  <sheetFormatPr defaultColWidth="9.00390625" defaultRowHeight="12.75"/>
  <cols>
    <col min="1" max="1" width="4.00390625" style="0" customWidth="1"/>
    <col min="2" max="2" width="19.00390625" style="0" customWidth="1"/>
    <col min="3" max="3" width="15.125" style="0" customWidth="1"/>
    <col min="4" max="4" width="15.25390625" style="0" customWidth="1"/>
    <col min="5" max="5" width="19.25390625" style="0" customWidth="1"/>
    <col min="6" max="7" width="11.00390625" style="0" customWidth="1"/>
    <col min="8" max="8" width="10.125" style="0" customWidth="1"/>
    <col min="9" max="9" width="9.00390625" style="0" customWidth="1"/>
    <col min="10" max="21" width="8.625" style="0" customWidth="1"/>
    <col min="22" max="22" width="11.375" style="0" customWidth="1"/>
    <col min="23" max="23" width="8.875" style="6" customWidth="1"/>
    <col min="24" max="24" width="8.625" style="6" customWidth="1"/>
    <col min="25" max="25" width="13.75390625" style="0" customWidth="1"/>
    <col min="26" max="29" width="10.75390625" style="0" customWidth="1"/>
    <col min="30" max="30" width="10.375" style="0" customWidth="1"/>
    <col min="31" max="31" width="18.375" style="0" customWidth="1"/>
    <col min="32" max="32" width="12.00390625" style="0" customWidth="1"/>
    <col min="33" max="33" width="15.87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8.125" style="0" customWidth="1"/>
  </cols>
  <sheetData>
    <row r="3" spans="2:9" ht="15" customHeight="1">
      <c r="B3" t="s">
        <v>48</v>
      </c>
      <c r="I3" s="14"/>
    </row>
    <row r="4" spans="9:10" ht="15" customHeight="1">
      <c r="I4" s="14"/>
      <c r="J4" s="11"/>
    </row>
    <row r="5" spans="3:10" ht="15" customHeight="1">
      <c r="C5" s="11" t="s">
        <v>47</v>
      </c>
      <c r="I5" s="14"/>
      <c r="J5" s="11" t="s">
        <v>39</v>
      </c>
    </row>
    <row r="6" spans="2:21" ht="15" customHeight="1">
      <c r="B6" t="s">
        <v>136</v>
      </c>
      <c r="C6" s="11"/>
      <c r="D6" s="11"/>
      <c r="G6" s="437" t="s">
        <v>53</v>
      </c>
      <c r="H6" s="437"/>
      <c r="I6" s="437"/>
      <c r="J6" s="437"/>
      <c r="K6" s="437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ht="15" customHeight="1">
      <c r="B7" s="15" t="s">
        <v>43</v>
      </c>
      <c r="C7" s="11"/>
      <c r="D7" s="11"/>
      <c r="G7" s="437"/>
      <c r="H7" s="437"/>
      <c r="I7" s="437"/>
      <c r="J7" s="437"/>
      <c r="K7" s="437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 ht="15" customHeight="1">
      <c r="B8" s="15" t="s">
        <v>44</v>
      </c>
      <c r="C8" s="11"/>
      <c r="D8" s="11"/>
      <c r="G8" s="16"/>
      <c r="H8" s="16"/>
      <c r="I8" s="16"/>
      <c r="J8" s="9" t="s">
        <v>54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4" ht="15" customHeight="1">
      <c r="B9" s="15" t="s">
        <v>45</v>
      </c>
      <c r="C9" s="11"/>
      <c r="D9" s="11"/>
    </row>
    <row r="10" spans="2:21" ht="12.75">
      <c r="B10" s="15" t="s">
        <v>142</v>
      </c>
      <c r="C10" s="11"/>
      <c r="D10" s="11"/>
      <c r="F10" s="11"/>
      <c r="G10" t="s">
        <v>141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6:27" ht="12.75">
      <c r="Z11" s="219"/>
      <c r="AA11" s="219"/>
    </row>
    <row r="12" spans="1:41" ht="15.75" customHeight="1">
      <c r="A12" s="10"/>
      <c r="B12" s="10"/>
      <c r="C12" s="10"/>
      <c r="D12" s="220" t="s">
        <v>121</v>
      </c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1"/>
      <c r="W12" s="10"/>
      <c r="X12" s="10"/>
      <c r="Y12" s="1"/>
      <c r="Z12" s="219"/>
      <c r="AA12" s="219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46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10" t="s">
        <v>0</v>
      </c>
      <c r="B14" s="260" t="s">
        <v>3</v>
      </c>
      <c r="C14" s="183" t="s">
        <v>5</v>
      </c>
      <c r="D14" s="184"/>
      <c r="E14" s="260" t="s">
        <v>36</v>
      </c>
      <c r="F14" s="396" t="s">
        <v>6</v>
      </c>
      <c r="G14" s="185"/>
      <c r="H14" s="184"/>
      <c r="I14" s="215" t="s">
        <v>38</v>
      </c>
      <c r="J14" s="189" t="s">
        <v>37</v>
      </c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1"/>
      <c r="V14" s="189" t="s">
        <v>7</v>
      </c>
      <c r="W14" s="190"/>
      <c r="X14" s="191"/>
      <c r="Y14" s="207" t="s">
        <v>10</v>
      </c>
      <c r="Z14" s="208"/>
      <c r="AA14" s="208"/>
      <c r="AB14" s="208"/>
      <c r="AC14" s="208"/>
      <c r="AD14" s="208"/>
      <c r="AE14" s="208"/>
      <c r="AF14" s="208"/>
      <c r="AG14" s="208"/>
      <c r="AH14" s="208"/>
      <c r="AI14" s="209"/>
      <c r="AJ14" s="189" t="s">
        <v>24</v>
      </c>
      <c r="AK14" s="190"/>
      <c r="AL14" s="190"/>
      <c r="AM14" s="191"/>
      <c r="AN14" s="215" t="s">
        <v>34</v>
      </c>
      <c r="AO14" s="241" t="s">
        <v>35</v>
      </c>
    </row>
    <row r="15" spans="1:41" ht="25.5" customHeight="1" thickBot="1">
      <c r="A15" s="211"/>
      <c r="B15" s="261"/>
      <c r="C15" s="233" t="s">
        <v>1</v>
      </c>
      <c r="D15" s="213" t="s">
        <v>2</v>
      </c>
      <c r="E15" s="261"/>
      <c r="F15" s="402" t="s">
        <v>33</v>
      </c>
      <c r="G15" s="171" t="s">
        <v>4</v>
      </c>
      <c r="H15" s="171" t="s">
        <v>14</v>
      </c>
      <c r="I15" s="216"/>
      <c r="J15" s="181" t="s">
        <v>59</v>
      </c>
      <c r="K15" s="181" t="s">
        <v>60</v>
      </c>
      <c r="L15" s="181" t="s">
        <v>61</v>
      </c>
      <c r="M15" s="181" t="s">
        <v>62</v>
      </c>
      <c r="N15" s="181" t="s">
        <v>63</v>
      </c>
      <c r="O15" s="181" t="s">
        <v>64</v>
      </c>
      <c r="P15" s="181" t="s">
        <v>65</v>
      </c>
      <c r="Q15" s="181" t="s">
        <v>66</v>
      </c>
      <c r="R15" s="181" t="s">
        <v>67</v>
      </c>
      <c r="S15" s="181" t="s">
        <v>55</v>
      </c>
      <c r="T15" s="181" t="s">
        <v>56</v>
      </c>
      <c r="U15" s="181" t="s">
        <v>57</v>
      </c>
      <c r="V15" s="181" t="s">
        <v>8</v>
      </c>
      <c r="W15" s="179" t="s">
        <v>9</v>
      </c>
      <c r="X15" s="215" t="s">
        <v>29</v>
      </c>
      <c r="Y15" s="169" t="s">
        <v>13</v>
      </c>
      <c r="Z15" s="186" t="s">
        <v>11</v>
      </c>
      <c r="AA15" s="187"/>
      <c r="AB15" s="187"/>
      <c r="AC15" s="187"/>
      <c r="AD15" s="188"/>
      <c r="AE15" s="186" t="s">
        <v>18</v>
      </c>
      <c r="AF15" s="188"/>
      <c r="AG15" s="186" t="s">
        <v>20</v>
      </c>
      <c r="AH15" s="188"/>
      <c r="AI15" s="171" t="s">
        <v>23</v>
      </c>
      <c r="AJ15" s="171" t="s">
        <v>25</v>
      </c>
      <c r="AK15" s="171" t="s">
        <v>27</v>
      </c>
      <c r="AL15" s="171" t="s">
        <v>26</v>
      </c>
      <c r="AM15" s="171" t="s">
        <v>28</v>
      </c>
      <c r="AN15" s="216"/>
      <c r="AO15" s="242"/>
    </row>
    <row r="16" spans="1:41" ht="91.5" customHeight="1" thickBot="1">
      <c r="A16" s="212"/>
      <c r="B16" s="262"/>
      <c r="C16" s="234"/>
      <c r="D16" s="214"/>
      <c r="E16" s="390"/>
      <c r="F16" s="403"/>
      <c r="G16" s="172"/>
      <c r="H16" s="172"/>
      <c r="I16" s="217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0"/>
      <c r="X16" s="217"/>
      <c r="Y16" s="170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52</v>
      </c>
      <c r="AE16" s="20" t="s">
        <v>19</v>
      </c>
      <c r="AF16" s="20" t="s">
        <v>29</v>
      </c>
      <c r="AG16" s="20" t="s">
        <v>21</v>
      </c>
      <c r="AH16" s="20" t="s">
        <v>22</v>
      </c>
      <c r="AI16" s="172"/>
      <c r="AJ16" s="172"/>
      <c r="AK16" s="172"/>
      <c r="AL16" s="172"/>
      <c r="AM16" s="172"/>
      <c r="AN16" s="217"/>
      <c r="AO16" s="243"/>
    </row>
    <row r="17" spans="1:41" ht="13.5" thickBot="1">
      <c r="A17" s="18">
        <v>1</v>
      </c>
      <c r="B17" s="19">
        <v>2</v>
      </c>
      <c r="C17" s="21">
        <v>3</v>
      </c>
      <c r="D17" s="19">
        <v>4</v>
      </c>
      <c r="E17" s="19">
        <v>5</v>
      </c>
      <c r="F17" s="29">
        <v>6</v>
      </c>
      <c r="G17" s="18">
        <v>7</v>
      </c>
      <c r="H17" s="19">
        <v>8</v>
      </c>
      <c r="I17" s="21">
        <v>9</v>
      </c>
      <c r="J17" s="18">
        <v>10</v>
      </c>
      <c r="K17" s="19">
        <v>11</v>
      </c>
      <c r="L17" s="21">
        <v>12</v>
      </c>
      <c r="M17" s="18">
        <v>13</v>
      </c>
      <c r="N17" s="19">
        <v>14</v>
      </c>
      <c r="O17" s="21">
        <v>15</v>
      </c>
      <c r="P17" s="18">
        <v>16</v>
      </c>
      <c r="Q17" s="19">
        <v>17</v>
      </c>
      <c r="R17" s="21">
        <v>18</v>
      </c>
      <c r="S17" s="18">
        <v>19</v>
      </c>
      <c r="T17" s="19">
        <v>20</v>
      </c>
      <c r="U17" s="20">
        <v>21</v>
      </c>
      <c r="V17" s="18">
        <v>22</v>
      </c>
      <c r="W17" s="19">
        <v>23</v>
      </c>
      <c r="X17" s="20">
        <v>24</v>
      </c>
      <c r="Y17" s="18">
        <v>25</v>
      </c>
      <c r="Z17" s="19">
        <v>26</v>
      </c>
      <c r="AA17" s="21">
        <v>27</v>
      </c>
      <c r="AB17" s="18">
        <v>28</v>
      </c>
      <c r="AC17" s="19">
        <v>29</v>
      </c>
      <c r="AD17" s="21">
        <v>30</v>
      </c>
      <c r="AE17" s="18">
        <v>31</v>
      </c>
      <c r="AF17" s="19">
        <v>32</v>
      </c>
      <c r="AG17" s="21">
        <v>33</v>
      </c>
      <c r="AH17" s="18">
        <v>34</v>
      </c>
      <c r="AI17" s="19">
        <v>35</v>
      </c>
      <c r="AJ17" s="21">
        <v>36</v>
      </c>
      <c r="AK17" s="18">
        <v>37</v>
      </c>
      <c r="AL17" s="19">
        <v>38</v>
      </c>
      <c r="AM17" s="20">
        <v>39</v>
      </c>
      <c r="AN17" s="18">
        <v>40</v>
      </c>
      <c r="AO17" s="19">
        <v>41</v>
      </c>
    </row>
    <row r="18" spans="1:41" s="93" customFormat="1" ht="30" customHeight="1">
      <c r="A18" s="163" t="s">
        <v>30</v>
      </c>
      <c r="B18" s="446" t="s">
        <v>122</v>
      </c>
      <c r="C18" s="444" t="s">
        <v>123</v>
      </c>
      <c r="D18" s="227" t="s">
        <v>123</v>
      </c>
      <c r="E18" s="449" t="s">
        <v>128</v>
      </c>
      <c r="F18" s="452"/>
      <c r="G18" s="438"/>
      <c r="H18" s="455"/>
      <c r="I18" s="461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55"/>
      <c r="Y18" s="201">
        <f>5+5+5+5</f>
        <v>20</v>
      </c>
      <c r="Z18" s="173">
        <v>0</v>
      </c>
      <c r="AA18" s="173">
        <v>0</v>
      </c>
      <c r="AB18" s="173">
        <v>0</v>
      </c>
      <c r="AC18" s="173">
        <v>0</v>
      </c>
      <c r="AD18" s="173">
        <v>5</v>
      </c>
      <c r="AE18" s="129" t="s">
        <v>84</v>
      </c>
      <c r="AF18" s="88">
        <v>1</v>
      </c>
      <c r="AG18" s="444" t="s">
        <v>131</v>
      </c>
      <c r="AH18" s="444"/>
      <c r="AI18" s="441">
        <f>4000+4000+4000+4000</f>
        <v>16000</v>
      </c>
      <c r="AJ18" s="163">
        <v>5</v>
      </c>
      <c r="AK18" s="166">
        <v>0</v>
      </c>
      <c r="AL18" s="166">
        <v>5</v>
      </c>
      <c r="AM18" s="204">
        <v>12000</v>
      </c>
      <c r="AN18" s="201">
        <f>84973+20000+15000+15000</f>
        <v>134973</v>
      </c>
      <c r="AO18" s="458">
        <v>0</v>
      </c>
    </row>
    <row r="19" spans="1:41" s="94" customFormat="1" ht="26.25" customHeight="1">
      <c r="A19" s="164"/>
      <c r="B19" s="447"/>
      <c r="C19" s="420"/>
      <c r="D19" s="228"/>
      <c r="E19" s="450"/>
      <c r="F19" s="453"/>
      <c r="G19" s="439"/>
      <c r="H19" s="456"/>
      <c r="I19" s="462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56"/>
      <c r="Y19" s="202"/>
      <c r="Z19" s="174"/>
      <c r="AA19" s="174"/>
      <c r="AB19" s="174"/>
      <c r="AC19" s="174"/>
      <c r="AD19" s="174"/>
      <c r="AE19" s="67" t="s">
        <v>120</v>
      </c>
      <c r="AF19" s="91">
        <v>1</v>
      </c>
      <c r="AG19" s="420"/>
      <c r="AH19" s="420"/>
      <c r="AI19" s="442"/>
      <c r="AJ19" s="164"/>
      <c r="AK19" s="167"/>
      <c r="AL19" s="167"/>
      <c r="AM19" s="205"/>
      <c r="AN19" s="202"/>
      <c r="AO19" s="459"/>
    </row>
    <row r="20" spans="1:41" s="94" customFormat="1" ht="26.25" customHeight="1" thickBot="1">
      <c r="A20" s="165"/>
      <c r="B20" s="448"/>
      <c r="C20" s="445"/>
      <c r="D20" s="229"/>
      <c r="E20" s="451"/>
      <c r="F20" s="454"/>
      <c r="G20" s="440"/>
      <c r="H20" s="457"/>
      <c r="I20" s="463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57"/>
      <c r="Y20" s="203"/>
      <c r="Z20" s="175"/>
      <c r="AA20" s="175"/>
      <c r="AB20" s="175"/>
      <c r="AC20" s="175"/>
      <c r="AD20" s="175"/>
      <c r="AE20" s="128" t="s">
        <v>124</v>
      </c>
      <c r="AF20" s="127">
        <v>2</v>
      </c>
      <c r="AG20" s="445"/>
      <c r="AH20" s="445"/>
      <c r="AI20" s="443"/>
      <c r="AJ20" s="165"/>
      <c r="AK20" s="168"/>
      <c r="AL20" s="168"/>
      <c r="AM20" s="206"/>
      <c r="AN20" s="203"/>
      <c r="AO20" s="460"/>
    </row>
    <row r="21" spans="1:41" s="71" customFormat="1" ht="19.5" customHeight="1" thickBot="1">
      <c r="A21" s="189" t="s">
        <v>31</v>
      </c>
      <c r="B21" s="190"/>
      <c r="C21" s="2" t="s">
        <v>32</v>
      </c>
      <c r="D21" s="23" t="s">
        <v>32</v>
      </c>
      <c r="E21" s="74" t="s">
        <v>32</v>
      </c>
      <c r="F21" s="40" t="s">
        <v>32</v>
      </c>
      <c r="G21" s="2" t="s">
        <v>32</v>
      </c>
      <c r="H21" s="23">
        <f aca="true" t="shared" si="0" ref="H21:U21">SUM(H18:H20)</f>
        <v>0</v>
      </c>
      <c r="I21" s="72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  <c r="O21" s="3">
        <f t="shared" si="0"/>
        <v>0</v>
      </c>
      <c r="P21" s="3">
        <f t="shared" si="0"/>
        <v>0</v>
      </c>
      <c r="Q21" s="3">
        <f t="shared" si="0"/>
        <v>0</v>
      </c>
      <c r="R21" s="3">
        <f t="shared" si="0"/>
        <v>0</v>
      </c>
      <c r="S21" s="3">
        <f t="shared" si="0"/>
        <v>0</v>
      </c>
      <c r="T21" s="3">
        <f t="shared" si="0"/>
        <v>0</v>
      </c>
      <c r="U21" s="3">
        <f t="shared" si="0"/>
        <v>0</v>
      </c>
      <c r="V21" s="2" t="s">
        <v>32</v>
      </c>
      <c r="W21" s="2" t="s">
        <v>32</v>
      </c>
      <c r="X21" s="23">
        <f aca="true" t="shared" si="1" ref="X21:AD21">SUM(X18:X20)</f>
        <v>0</v>
      </c>
      <c r="Y21" s="77">
        <f t="shared" si="1"/>
        <v>20</v>
      </c>
      <c r="Z21" s="3">
        <f t="shared" si="1"/>
        <v>0</v>
      </c>
      <c r="AA21" s="3">
        <f t="shared" si="1"/>
        <v>0</v>
      </c>
      <c r="AB21" s="3">
        <f t="shared" si="1"/>
        <v>0</v>
      </c>
      <c r="AC21" s="3">
        <f t="shared" si="1"/>
        <v>0</v>
      </c>
      <c r="AD21" s="61">
        <f t="shared" si="1"/>
        <v>5</v>
      </c>
      <c r="AE21" s="2" t="s">
        <v>32</v>
      </c>
      <c r="AF21" s="3">
        <f>SUM(AF18:AF20)</f>
        <v>4</v>
      </c>
      <c r="AG21" s="2" t="s">
        <v>32</v>
      </c>
      <c r="AH21" s="3">
        <f>SUM(AH18:AH20)</f>
        <v>0</v>
      </c>
      <c r="AI21" s="23">
        <f>SUM(AI18:AI20)</f>
        <v>16000</v>
      </c>
      <c r="AJ21" s="72">
        <f>SUM(AJ18:AJ20)</f>
        <v>5</v>
      </c>
      <c r="AK21" s="3">
        <f>SUM(AK18:AK20)</f>
        <v>0</v>
      </c>
      <c r="AL21" s="3">
        <f>SUM(AL18:AL20)</f>
        <v>5</v>
      </c>
      <c r="AM21" s="23" t="s">
        <v>32</v>
      </c>
      <c r="AN21" s="77">
        <f>SUM(AN18:AN20)</f>
        <v>134973</v>
      </c>
      <c r="AO21" s="23">
        <f>SUM(AO18:AO20)</f>
        <v>0</v>
      </c>
    </row>
    <row r="22" spans="1:41" ht="13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58"/>
      <c r="W22" s="58"/>
      <c r="X22" s="58"/>
      <c r="Y22" s="63"/>
      <c r="Z22" s="63"/>
      <c r="AA22" s="63"/>
      <c r="AB22" s="63"/>
      <c r="AC22" s="63"/>
      <c r="AD22" s="63"/>
      <c r="AE22" s="58"/>
      <c r="AF22" s="58"/>
      <c r="AG22" s="58"/>
      <c r="AH22" s="58"/>
      <c r="AI22" s="63"/>
      <c r="AJ22" s="58"/>
      <c r="AK22" s="58"/>
      <c r="AL22" s="58"/>
      <c r="AM22" s="58"/>
      <c r="AN22" s="58"/>
      <c r="AO22" s="63"/>
    </row>
    <row r="23" spans="1:41" ht="15" customHeight="1">
      <c r="A23" s="1"/>
      <c r="B23" s="8" t="s">
        <v>40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4"/>
      <c r="W23" s="44"/>
      <c r="X23" s="44"/>
      <c r="Y23" s="153" t="s">
        <v>132</v>
      </c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</row>
    <row r="24" spans="1:40" ht="15.75" customHeight="1">
      <c r="A24" s="1"/>
      <c r="B24" s="8" t="s">
        <v>41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X24" s="152" t="s">
        <v>42</v>
      </c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2"/>
      <c r="AN24" s="12"/>
    </row>
    <row r="25" spans="1:22" ht="14.25" customHeight="1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"/>
    </row>
    <row r="26" spans="1:36" ht="16.5" customHeight="1">
      <c r="A26" s="1"/>
      <c r="B26" s="11"/>
      <c r="C26" s="11"/>
      <c r="D26" s="11"/>
      <c r="E26" s="11"/>
      <c r="F26" s="11"/>
      <c r="G26" s="11"/>
      <c r="I26" s="10"/>
      <c r="Z26" s="151" t="s">
        <v>137</v>
      </c>
      <c r="AA26" s="151"/>
      <c r="AB26" s="151"/>
      <c r="AC26" s="151"/>
      <c r="AD26" s="151"/>
      <c r="AE26" s="151"/>
      <c r="AF26" s="151"/>
      <c r="AG26" s="151"/>
      <c r="AH26" s="151"/>
      <c r="AI26" s="151"/>
      <c r="AJ26" s="17"/>
    </row>
    <row r="27" spans="9:36" ht="29.25" customHeight="1">
      <c r="I27" s="10"/>
      <c r="V27" s="1"/>
      <c r="W27" s="5"/>
      <c r="X27" s="5"/>
      <c r="Y27" s="1"/>
      <c r="Z27" s="150" t="s">
        <v>138</v>
      </c>
      <c r="AA27" s="150"/>
      <c r="AB27" s="150"/>
      <c r="AC27" s="150"/>
      <c r="AD27" s="150"/>
      <c r="AE27" s="150"/>
      <c r="AF27" s="150"/>
      <c r="AG27" s="150"/>
      <c r="AH27" s="1"/>
      <c r="AI27" s="1"/>
      <c r="AJ27" s="1"/>
    </row>
    <row r="28" spans="11:35" ht="12.75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sheetProtection/>
  <mergeCells count="89">
    <mergeCell ref="T18:T20"/>
    <mergeCell ref="U18:U20"/>
    <mergeCell ref="V18:V20"/>
    <mergeCell ref="W18:W20"/>
    <mergeCell ref="X18:X20"/>
    <mergeCell ref="I18:I20"/>
    <mergeCell ref="J18:J20"/>
    <mergeCell ref="K18:K20"/>
    <mergeCell ref="L18:L20"/>
    <mergeCell ref="M18:M20"/>
    <mergeCell ref="N18:N20"/>
    <mergeCell ref="AN18:AN20"/>
    <mergeCell ref="AO18:AO20"/>
    <mergeCell ref="Y18:Y20"/>
    <mergeCell ref="Z18:Z20"/>
    <mergeCell ref="AA18:AA20"/>
    <mergeCell ref="AB18:AB20"/>
    <mergeCell ref="AC18:AC20"/>
    <mergeCell ref="AD18:AD20"/>
    <mergeCell ref="P18:P20"/>
    <mergeCell ref="Z27:AG27"/>
    <mergeCell ref="B18:B20"/>
    <mergeCell ref="A18:A20"/>
    <mergeCell ref="C18:C20"/>
    <mergeCell ref="D18:D20"/>
    <mergeCell ref="E18:E20"/>
    <mergeCell ref="AG18:AG20"/>
    <mergeCell ref="F18:F20"/>
    <mergeCell ref="G18:G20"/>
    <mergeCell ref="H18:H20"/>
    <mergeCell ref="A21:B21"/>
    <mergeCell ref="Y23:AO23"/>
    <mergeCell ref="X24:AL24"/>
    <mergeCell ref="Z26:AI26"/>
    <mergeCell ref="AJ18:AJ20"/>
    <mergeCell ref="AK18:AK20"/>
    <mergeCell ref="AL18:AL20"/>
    <mergeCell ref="AM18:AM20"/>
    <mergeCell ref="AI18:AI20"/>
    <mergeCell ref="AH18:AH20"/>
    <mergeCell ref="Q18:Q20"/>
    <mergeCell ref="R18:R20"/>
    <mergeCell ref="S18:S20"/>
    <mergeCell ref="O18:O20"/>
    <mergeCell ref="AM15:AM16"/>
    <mergeCell ref="AE15:AF15"/>
    <mergeCell ref="AG15:AH15"/>
    <mergeCell ref="AI15:AI16"/>
    <mergeCell ref="AJ15:AJ16"/>
    <mergeCell ref="AK15:AK16"/>
    <mergeCell ref="AL15:AL16"/>
    <mergeCell ref="U15:U16"/>
    <mergeCell ref="V15:V16"/>
    <mergeCell ref="W15:W16"/>
    <mergeCell ref="X15:X16"/>
    <mergeCell ref="Y15:Y16"/>
    <mergeCell ref="Z15:AD15"/>
    <mergeCell ref="O15:O16"/>
    <mergeCell ref="P15:P16"/>
    <mergeCell ref="Q15:Q16"/>
    <mergeCell ref="R15:R16"/>
    <mergeCell ref="S15:S16"/>
    <mergeCell ref="T15:T16"/>
    <mergeCell ref="C15:C16"/>
    <mergeCell ref="D15:D16"/>
    <mergeCell ref="F15:F16"/>
    <mergeCell ref="G15:G16"/>
    <mergeCell ref="H15:H16"/>
    <mergeCell ref="J15:J16"/>
    <mergeCell ref="J14:U14"/>
    <mergeCell ref="V14:X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G6:K7"/>
    <mergeCell ref="Z11:AA11"/>
    <mergeCell ref="D12:U12"/>
    <mergeCell ref="Z12:AA12"/>
    <mergeCell ref="A14:A16"/>
    <mergeCell ref="B14:B16"/>
    <mergeCell ref="C14:D14"/>
    <mergeCell ref="E14:E16"/>
    <mergeCell ref="F14:H14"/>
    <mergeCell ref="I14:I16"/>
  </mergeCells>
  <printOptions/>
  <pageMargins left="1.1811023622047245" right="0.5905511811023623" top="0.35433070866141736" bottom="0.35433070866141736" header="0.31496062992125984" footer="0.31496062992125984"/>
  <pageSetup fitToWidth="2" horizontalDpi="600" verticalDpi="600" orientation="landscape" paperSize="9" scale="56" r:id="rId1"/>
  <colBreaks count="1" manualBreakCount="1">
    <brk id="2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DGruzdev</dc:creator>
  <cp:keywords/>
  <dc:description/>
  <cp:lastModifiedBy>1</cp:lastModifiedBy>
  <cp:lastPrinted>2018-01-10T07:25:52Z</cp:lastPrinted>
  <dcterms:created xsi:type="dcterms:W3CDTF">2013-05-15T04:48:38Z</dcterms:created>
  <dcterms:modified xsi:type="dcterms:W3CDTF">2018-01-10T07:25:53Z</dcterms:modified>
  <cp:category/>
  <cp:version/>
  <cp:contentType/>
  <cp:contentStatus/>
</cp:coreProperties>
</file>