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<sst xmlns="http://schemas.openxmlformats.org/spreadsheetml/2006/main" count="328" uniqueCount="127">
  <si>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</si>
  <si>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</si>
  <si>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</si>
  <si>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</si>
  <si>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</si>
  <si>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</si>
  <si>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</si>
  <si>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</si>
  <si>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</si>
  <si>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</si>
  <si>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</si>
  <si>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</si>
  <si>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</si>
  <si>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</si>
  <si>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</si>
  <si>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</si>
  <si>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</si>
  <si>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</si>
  <si>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</si>
  <si>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</si>
  <si>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</si>
  <si>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</si>
  <si>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</si>
  <si>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</si>
  <si>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</si>
  <si>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</si>
  <si>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</si>
  <si>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</si>
  <si>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</si>
  <si>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</si>
  <si>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</si>
  <si>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</si>
  <si>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</si>
  <si>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</si>
  <si>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</si>
  <si>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</si>
  <si>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</si>
  <si>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</si>
  <si>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</si>
  <si>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</si>
  <si>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</si>
  <si>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</si>
  <si>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</si>
  <si>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</si>
  <si>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</si>
  <si>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</si>
  <si>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</si>
  <si>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</si>
  <si>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</si>
  <si>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</si>
  <si>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</si>
  <si>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</si>
  <si>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</si>
  <si>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</si>
  <si>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</si>
  <si>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</si>
  <si>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</si>
  <si>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</si>
  <si>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</si>
  <si>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</si>
  <si>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</si>
  <si>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</si>
  <si>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</si>
  <si>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</si>
  <si>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</si>
  <si>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</si>
  <si>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</si>
  <si>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</si>
  <si>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</si>
  <si>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</si>
  <si>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</si>
  <si>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</si>
  <si>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</si>
  <si>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</si>
  <si>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</si>
  <si>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</si>
  <si>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</si>
  <si>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</si>
  <si>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</si>
  <si>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</si>
  <si>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</si>
  <si>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</si>
  <si>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</si>
  <si>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</si>
  <si>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</si>
  <si>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</si>
  <si>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</si>
  <si>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</si>
  <si>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</si>
  <si>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</si>
  <si>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</si>
  <si>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</si>
  <si>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</si>
  <si>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</si>
  <si>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</si>
  <si>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</si>
  <si>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</si>
  <si>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</si>
  <si>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</si>
  <si>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</si>
  <si>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</si>
  <si>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</si>
  <si>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</si>
  <si>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</si>
  <si>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</si>
  <si>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</si>
  <si>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</si>
  <si>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</si>
  <si>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366 111 01 050 05 0000 120</t>
  </si>
  <si>
    <t>Доходы в виде прибыли, приходящейся на доли дивидентов по акциям</t>
  </si>
  <si>
    <t>366 111 01 013 01 0000 120</t>
  </si>
  <si>
    <t>366 111 05 050 05 0000 120</t>
  </si>
  <si>
    <t>2 04 05020 00 0000 180</t>
  </si>
  <si>
    <t>Прочие безвозмездные поступления от организации</t>
  </si>
  <si>
    <t>2 07 05020 00 0000 180</t>
  </si>
  <si>
    <t>Прочие безвозмездные поступления от пожертвований</t>
  </si>
  <si>
    <t>182 106 06 000 00 0000 110</t>
  </si>
  <si>
    <t>Земельный налог</t>
  </si>
  <si>
    <t>182 106 06 033 10 0000 110</t>
  </si>
  <si>
    <t>Земельный налог с юр.лиц</t>
  </si>
  <si>
    <t>182 106 06 043 10 0000 110</t>
  </si>
  <si>
    <t>Земельный налог с физ.лиц</t>
  </si>
  <si>
    <t>на 1 ЯНВАРЯ 2016 года</t>
  </si>
  <si>
    <t>исполнено на 1 января</t>
  </si>
  <si>
    <t>на 1 ЯНВАРЯ 2015 года</t>
  </si>
  <si>
    <t>об исполнении бюджетов поселений на 1 ЯНВАРЯ 2016 г.</t>
  </si>
  <si>
    <t>на 1 января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</si>
</sst>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5" fillId="0" borderId="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zoomScaleSheetLayoutView="100" zoomScalePageLayoutView="0" workbookViewId="0" topLeftCell="A32">
      <selection activeCell="E35" sqref="E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3.25390625" style="46" customWidth="1" outlineLevel="1"/>
    <col min="4" max="4" width="13.125" style="46" customWidth="1" outlineLevel="1"/>
    <col min="5" max="5" width="13.75390625" style="46" customWidth="1"/>
    <col min="6" max="6" width="13.00390625" style="46" customWidth="1"/>
    <col min="7" max="7" width="13.75390625" style="46" customWidth="1"/>
    <col min="8" max="16384" width="9.125" style="46" customWidth="1"/>
  </cols>
  <sheetData>
    <row r="1" spans="1:7" ht="17.25" customHeight="1">
      <c r="A1" s="105" t="s">
        <v>0</v>
      </c>
      <c r="B1" s="105"/>
      <c r="C1" s="105"/>
      <c r="D1" s="105"/>
      <c r="E1" s="105"/>
      <c r="F1" s="105"/>
      <c r="G1" s="105"/>
    </row>
    <row r="2" spans="1:7" ht="15.75">
      <c r="A2" s="105" t="s">
        <v>1</v>
      </c>
      <c r="B2" s="105"/>
      <c r="C2" s="105"/>
      <c r="D2" s="105"/>
      <c r="E2" s="105"/>
      <c r="F2" s="105"/>
      <c r="G2" s="105"/>
    </row>
    <row r="3" spans="1:7" ht="15" customHeight="1">
      <c r="A3" s="105" t="s">
        <v>122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37" t="s">
        <v>85</v>
      </c>
      <c r="D4" s="38" t="s">
        <v>98</v>
      </c>
      <c r="E4" s="38" t="s">
        <v>123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3">
        <v>115900.8</v>
      </c>
      <c r="D5" s="83">
        <v>115900.8</v>
      </c>
      <c r="E5" s="83">
        <v>114504.9</v>
      </c>
      <c r="F5" s="79">
        <f aca="true" t="shared" si="0" ref="F5:F11">E5/C5</f>
        <v>0.9879560796819348</v>
      </c>
      <c r="G5" s="79">
        <f aca="true" t="shared" si="1" ref="G5:G11">E5/D5</f>
        <v>0.9879560796819348</v>
      </c>
    </row>
    <row r="6" spans="1:7" ht="15.75" outlineLevel="1">
      <c r="A6" s="39" t="s">
        <v>81</v>
      </c>
      <c r="B6" s="45" t="s">
        <v>82</v>
      </c>
      <c r="C6" s="83">
        <v>8098.1</v>
      </c>
      <c r="D6" s="83">
        <v>8098.1</v>
      </c>
      <c r="E6" s="83">
        <v>9050.2</v>
      </c>
      <c r="F6" s="79">
        <f t="shared" si="0"/>
        <v>1.11757078820958</v>
      </c>
      <c r="G6" s="79">
        <f t="shared" si="1"/>
        <v>1.11757078820958</v>
      </c>
    </row>
    <row r="7" spans="1:7" ht="15.75" outlineLevel="1">
      <c r="A7" s="39" t="s">
        <v>6</v>
      </c>
      <c r="B7" s="45" t="s">
        <v>7</v>
      </c>
      <c r="C7" s="83">
        <v>5976.4</v>
      </c>
      <c r="D7" s="83">
        <v>5976.4</v>
      </c>
      <c r="E7" s="83">
        <v>6681.1</v>
      </c>
      <c r="F7" s="79">
        <f t="shared" si="0"/>
        <v>1.1179137942574127</v>
      </c>
      <c r="G7" s="79">
        <f t="shared" si="1"/>
        <v>1.1179137942574127</v>
      </c>
    </row>
    <row r="8" spans="1:7" ht="15.75" outlineLevel="1">
      <c r="A8" s="39" t="s">
        <v>8</v>
      </c>
      <c r="B8" s="45" t="s">
        <v>9</v>
      </c>
      <c r="C8" s="83">
        <v>41</v>
      </c>
      <c r="D8" s="83">
        <v>41</v>
      </c>
      <c r="E8" s="83">
        <v>44.2</v>
      </c>
      <c r="F8" s="79">
        <f t="shared" si="0"/>
        <v>1.078048780487805</v>
      </c>
      <c r="G8" s="79">
        <f t="shared" si="1"/>
        <v>1.078048780487805</v>
      </c>
    </row>
    <row r="9" spans="1:7" ht="15.75" outlineLevel="1">
      <c r="A9" s="39" t="s">
        <v>10</v>
      </c>
      <c r="B9" s="45" t="s">
        <v>70</v>
      </c>
      <c r="C9" s="83">
        <v>2725.7</v>
      </c>
      <c r="D9" s="83">
        <v>2725.7</v>
      </c>
      <c r="E9" s="83">
        <v>2643.8</v>
      </c>
      <c r="F9" s="79">
        <f t="shared" si="0"/>
        <v>0.9699526727079284</v>
      </c>
      <c r="G9" s="79">
        <f t="shared" si="1"/>
        <v>0.9699526727079284</v>
      </c>
    </row>
    <row r="10" spans="1:7" ht="15.75" outlineLevel="1">
      <c r="A10" s="39" t="s">
        <v>118</v>
      </c>
      <c r="B10" s="45" t="s">
        <v>119</v>
      </c>
      <c r="C10" s="83">
        <v>5712.8</v>
      </c>
      <c r="D10" s="83">
        <v>6471.2</v>
      </c>
      <c r="E10" s="83">
        <v>4480.4</v>
      </c>
      <c r="F10" s="79">
        <f t="shared" si="0"/>
        <v>0.7842739112169164</v>
      </c>
      <c r="G10" s="79">
        <f t="shared" si="1"/>
        <v>0.6923599950550129</v>
      </c>
    </row>
    <row r="11" spans="1:7" ht="15.75" outlineLevel="1">
      <c r="A11" s="39" t="s">
        <v>120</v>
      </c>
      <c r="B11" s="45" t="s">
        <v>121</v>
      </c>
      <c r="C11" s="83">
        <v>3926.5</v>
      </c>
      <c r="D11" s="83">
        <v>3926.5</v>
      </c>
      <c r="E11" s="83">
        <v>5514.4</v>
      </c>
      <c r="F11" s="79">
        <f t="shared" si="0"/>
        <v>1.4044059595059213</v>
      </c>
      <c r="G11" s="79">
        <f t="shared" si="1"/>
        <v>1.4044059595059213</v>
      </c>
    </row>
    <row r="12" spans="1:7" ht="15.75" outlineLevel="1">
      <c r="A12" s="39" t="s">
        <v>12</v>
      </c>
      <c r="B12" s="45" t="s">
        <v>13</v>
      </c>
      <c r="C12" s="83">
        <v>773.4</v>
      </c>
      <c r="D12" s="83">
        <v>773.4</v>
      </c>
      <c r="E12" s="83">
        <v>2053.3</v>
      </c>
      <c r="F12" s="79" t="s">
        <v>16</v>
      </c>
      <c r="G12" s="79" t="s">
        <v>16</v>
      </c>
    </row>
    <row r="13" spans="1:253" s="47" customFormat="1" ht="15.75" outlineLevel="1">
      <c r="A13" s="39" t="s">
        <v>14</v>
      </c>
      <c r="B13" s="45" t="s">
        <v>15</v>
      </c>
      <c r="C13" s="83"/>
      <c r="D13" s="83"/>
      <c r="E13" s="83"/>
      <c r="F13" s="79"/>
      <c r="G13" s="7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97" customFormat="1" ht="15.75" outlineLevel="1">
      <c r="A14" s="103" t="s">
        <v>17</v>
      </c>
      <c r="B14" s="103"/>
      <c r="C14" s="50">
        <f>SUM(C5:C13)</f>
        <v>143154.69999999998</v>
      </c>
      <c r="D14" s="50">
        <f>SUM(D5:D13)</f>
        <v>143913.1</v>
      </c>
      <c r="E14" s="50">
        <f>SUM(E5:E13)</f>
        <v>144972.29999999996</v>
      </c>
      <c r="F14" s="44">
        <f>E14/C14</f>
        <v>1.0126967539312364</v>
      </c>
      <c r="G14" s="44">
        <f>E14/D14</f>
        <v>1.0073599971093663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</row>
    <row r="15" spans="1:253" ht="47.25" outlineLevel="1">
      <c r="A15" s="39" t="s">
        <v>110</v>
      </c>
      <c r="B15" s="96" t="s">
        <v>109</v>
      </c>
      <c r="C15" s="83"/>
      <c r="D15" s="83"/>
      <c r="E15" s="83">
        <v>0.6</v>
      </c>
      <c r="F15" s="79"/>
      <c r="G15" s="79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</row>
    <row r="16" spans="1:7" ht="15.75" outlineLevel="1">
      <c r="A16" s="39" t="s">
        <v>111</v>
      </c>
      <c r="B16" s="40" t="s">
        <v>18</v>
      </c>
      <c r="C16" s="83">
        <v>6788.2</v>
      </c>
      <c r="D16" s="83">
        <v>6788.2</v>
      </c>
      <c r="E16" s="83">
        <v>3045.7</v>
      </c>
      <c r="F16" s="79">
        <f>E16/C16</f>
        <v>0.4486756430276067</v>
      </c>
      <c r="G16" s="79">
        <f>E16/D16</f>
        <v>0.4486756430276067</v>
      </c>
    </row>
    <row r="17" spans="1:7" ht="15.75" outlineLevel="1">
      <c r="A17" s="39" t="s">
        <v>86</v>
      </c>
      <c r="B17" s="40" t="s">
        <v>18</v>
      </c>
      <c r="C17" s="83">
        <v>11.8</v>
      </c>
      <c r="D17" s="83">
        <v>11.8</v>
      </c>
      <c r="E17" s="83">
        <v>160.7</v>
      </c>
      <c r="F17" s="79" t="s">
        <v>16</v>
      </c>
      <c r="G17" s="79" t="s">
        <v>16</v>
      </c>
    </row>
    <row r="18" spans="1:7" ht="31.5" outlineLevel="1">
      <c r="A18" s="39" t="s">
        <v>67</v>
      </c>
      <c r="B18" s="45" t="s">
        <v>19</v>
      </c>
      <c r="C18" s="83">
        <v>1300</v>
      </c>
      <c r="D18" s="83">
        <v>1300</v>
      </c>
      <c r="E18" s="83">
        <v>1085.5</v>
      </c>
      <c r="F18" s="79">
        <f>E18/C18</f>
        <v>0.835</v>
      </c>
      <c r="G18" s="79">
        <f>E18/D18</f>
        <v>0.835</v>
      </c>
    </row>
    <row r="19" spans="1:7" ht="31.5" outlineLevel="1">
      <c r="A19" s="39" t="s">
        <v>73</v>
      </c>
      <c r="B19" s="45" t="s">
        <v>74</v>
      </c>
      <c r="C19" s="83">
        <v>45.3</v>
      </c>
      <c r="D19" s="83">
        <v>45.3</v>
      </c>
      <c r="E19" s="83">
        <v>22.8</v>
      </c>
      <c r="F19" s="79">
        <f>E19/C19</f>
        <v>0.5033112582781457</v>
      </c>
      <c r="G19" s="79">
        <f>E19/D19</f>
        <v>0.5033112582781457</v>
      </c>
    </row>
    <row r="20" spans="1:7" ht="31.5" outlineLevel="1">
      <c r="A20" s="39" t="s">
        <v>66</v>
      </c>
      <c r="B20" s="45" t="s">
        <v>20</v>
      </c>
      <c r="C20" s="83">
        <v>20</v>
      </c>
      <c r="D20" s="83">
        <v>20</v>
      </c>
      <c r="E20" s="83">
        <v>207.4</v>
      </c>
      <c r="F20" s="79" t="s">
        <v>16</v>
      </c>
      <c r="G20" s="79" t="s">
        <v>16</v>
      </c>
    </row>
    <row r="21" spans="1:7" ht="31.5" outlineLevel="1">
      <c r="A21" s="39" t="s">
        <v>21</v>
      </c>
      <c r="B21" s="45" t="s">
        <v>22</v>
      </c>
      <c r="C21" s="83">
        <v>1145.2</v>
      </c>
      <c r="D21" s="83">
        <v>1145.2</v>
      </c>
      <c r="E21" s="83">
        <v>774.7</v>
      </c>
      <c r="F21" s="79">
        <f>E21/C21</f>
        <v>0.6764757247642333</v>
      </c>
      <c r="G21" s="79">
        <f>E21/D21</f>
        <v>0.6764757247642333</v>
      </c>
    </row>
    <row r="22" spans="1:7" ht="30.75" customHeight="1" outlineLevel="1">
      <c r="A22" s="39" t="s">
        <v>99</v>
      </c>
      <c r="B22" s="45" t="s">
        <v>97</v>
      </c>
      <c r="C22" s="83"/>
      <c r="D22" s="83"/>
      <c r="E22" s="83">
        <v>63.1</v>
      </c>
      <c r="F22" s="79"/>
      <c r="G22" s="79"/>
    </row>
    <row r="23" spans="1:7" ht="31.5" outlineLevel="1">
      <c r="A23" s="39" t="s">
        <v>80</v>
      </c>
      <c r="B23" s="45" t="s">
        <v>75</v>
      </c>
      <c r="C23" s="83">
        <v>200</v>
      </c>
      <c r="D23" s="83">
        <v>200</v>
      </c>
      <c r="E23" s="83">
        <v>184.2</v>
      </c>
      <c r="F23" s="79">
        <f>E23/C23</f>
        <v>0.9209999999999999</v>
      </c>
      <c r="G23" s="79">
        <f>E23/D23</f>
        <v>0.9209999999999999</v>
      </c>
    </row>
    <row r="24" spans="1:7" ht="15.75" outlineLevel="1">
      <c r="A24" s="39" t="s">
        <v>79</v>
      </c>
      <c r="B24" s="45" t="s">
        <v>23</v>
      </c>
      <c r="C24" s="83">
        <v>800</v>
      </c>
      <c r="D24" s="83">
        <v>800</v>
      </c>
      <c r="E24" s="83">
        <v>2166.4</v>
      </c>
      <c r="F24" s="79" t="s">
        <v>16</v>
      </c>
      <c r="G24" s="79" t="s">
        <v>16</v>
      </c>
    </row>
    <row r="25" spans="1:7" ht="15.75" outlineLevel="1">
      <c r="A25" s="39" t="s">
        <v>24</v>
      </c>
      <c r="B25" s="45" t="s">
        <v>25</v>
      </c>
      <c r="C25" s="83">
        <v>567.4</v>
      </c>
      <c r="D25" s="83">
        <v>567.4</v>
      </c>
      <c r="E25" s="83">
        <v>620.2</v>
      </c>
      <c r="F25" s="79">
        <f>E25/C25</f>
        <v>1.0930560451180826</v>
      </c>
      <c r="G25" s="79">
        <f>E25/D25</f>
        <v>1.0930560451180826</v>
      </c>
    </row>
    <row r="26" spans="1:253" s="48" customFormat="1" ht="31.5" outlineLevel="1">
      <c r="A26" s="39" t="s">
        <v>26</v>
      </c>
      <c r="B26" s="45" t="s">
        <v>27</v>
      </c>
      <c r="C26" s="83"/>
      <c r="D26" s="83"/>
      <c r="E26" s="83">
        <v>0</v>
      </c>
      <c r="F26" s="79"/>
      <c r="G26" s="79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7" s="48" customFormat="1" ht="15.75">
      <c r="A27" s="102" t="s">
        <v>28</v>
      </c>
      <c r="B27" s="102"/>
      <c r="C27" s="50">
        <f>SUM(C16:C26)</f>
        <v>10877.9</v>
      </c>
      <c r="D27" s="50">
        <f>SUM(D16:D26)</f>
        <v>10877.9</v>
      </c>
      <c r="E27" s="50">
        <f>SUM(E16:E26)+E15</f>
        <v>8331.300000000001</v>
      </c>
      <c r="F27" s="43">
        <f aca="true" t="shared" si="2" ref="F27:F33">E27/C27</f>
        <v>0.7658923137737984</v>
      </c>
      <c r="G27" s="43">
        <f aca="true" t="shared" si="3" ref="G27:G38">E27/D27</f>
        <v>0.7658923137737984</v>
      </c>
    </row>
    <row r="28" spans="1:7" s="48" customFormat="1" ht="15.75" outlineLevel="1">
      <c r="A28" s="104" t="s">
        <v>29</v>
      </c>
      <c r="B28" s="104"/>
      <c r="C28" s="50">
        <f>C14+C27</f>
        <v>154032.59999999998</v>
      </c>
      <c r="D28" s="50">
        <f>D14+D27</f>
        <v>154791</v>
      </c>
      <c r="E28" s="50">
        <f>E14+E27</f>
        <v>153303.59999999995</v>
      </c>
      <c r="F28" s="43">
        <f t="shared" si="2"/>
        <v>0.9952672356371312</v>
      </c>
      <c r="G28" s="43">
        <f t="shared" si="3"/>
        <v>0.9903909142004377</v>
      </c>
    </row>
    <row r="29" spans="1:7" s="48" customFormat="1" ht="75" customHeight="1" outlineLevel="1">
      <c r="A29" s="49" t="s">
        <v>30</v>
      </c>
      <c r="B29" s="1" t="s">
        <v>31</v>
      </c>
      <c r="C29" s="50">
        <f>C30+C37</f>
        <v>330317.1</v>
      </c>
      <c r="D29" s="50">
        <f>D30+D37+D35+D36</f>
        <v>322194.5999999999</v>
      </c>
      <c r="E29" s="50">
        <f>E30+E37+E35+E36</f>
        <v>320351.5999999999</v>
      </c>
      <c r="F29" s="44">
        <f t="shared" si="2"/>
        <v>0.9698305052932469</v>
      </c>
      <c r="G29" s="44">
        <f t="shared" si="3"/>
        <v>0.994279854473042</v>
      </c>
    </row>
    <row r="30" spans="1:7" s="48" customFormat="1" ht="47.25" customHeight="1" outlineLevel="1">
      <c r="A30" s="49" t="s">
        <v>32</v>
      </c>
      <c r="B30" s="1" t="s">
        <v>33</v>
      </c>
      <c r="C30" s="50">
        <f>C31+C32+C33+C34</f>
        <v>330317.1</v>
      </c>
      <c r="D30" s="50">
        <f>D31+D32+D33+D34</f>
        <v>323663.69999999995</v>
      </c>
      <c r="E30" s="50">
        <f>E31+E32+E33+E34</f>
        <v>321822.69999999995</v>
      </c>
      <c r="F30" s="44">
        <f t="shared" si="2"/>
        <v>0.9742841045770866</v>
      </c>
      <c r="G30" s="44">
        <f t="shared" si="3"/>
        <v>0.9943119972984304</v>
      </c>
    </row>
    <row r="31" spans="1:253" ht="78.75">
      <c r="A31" s="49" t="s">
        <v>34</v>
      </c>
      <c r="B31" s="49" t="s">
        <v>35</v>
      </c>
      <c r="C31" s="50">
        <v>57730.8</v>
      </c>
      <c r="D31" s="50">
        <v>55789</v>
      </c>
      <c r="E31" s="50">
        <v>55789</v>
      </c>
      <c r="F31" s="44">
        <f t="shared" si="2"/>
        <v>0.9663645748889673</v>
      </c>
      <c r="G31" s="44">
        <f t="shared" si="3"/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ht="94.5">
      <c r="A32" s="49" t="s">
        <v>36</v>
      </c>
      <c r="B32" s="49" t="s">
        <v>37</v>
      </c>
      <c r="C32" s="50">
        <v>79742.5</v>
      </c>
      <c r="D32" s="50">
        <v>82151.6</v>
      </c>
      <c r="E32" s="50">
        <v>82148</v>
      </c>
      <c r="F32" s="44">
        <f t="shared" si="2"/>
        <v>1.0301658463178356</v>
      </c>
      <c r="G32" s="44">
        <f t="shared" si="3"/>
        <v>0.999956178577167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ht="78.75">
      <c r="A33" s="49" t="s">
        <v>38</v>
      </c>
      <c r="B33" s="49" t="s">
        <v>39</v>
      </c>
      <c r="C33" s="50">
        <v>192843.8</v>
      </c>
      <c r="D33" s="50">
        <v>184554.5</v>
      </c>
      <c r="E33" s="50">
        <v>182717.1</v>
      </c>
      <c r="F33" s="44">
        <f t="shared" si="2"/>
        <v>0.947487552101753</v>
      </c>
      <c r="G33" s="44">
        <f t="shared" si="3"/>
        <v>0.9900441333047961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ht="31.5">
      <c r="A34" s="49" t="s">
        <v>64</v>
      </c>
      <c r="B34" s="49" t="s">
        <v>65</v>
      </c>
      <c r="C34" s="50">
        <v>0</v>
      </c>
      <c r="D34" s="50">
        <v>1168.6</v>
      </c>
      <c r="E34" s="50">
        <v>1168.6</v>
      </c>
      <c r="F34" s="79"/>
      <c r="G34" s="43">
        <f t="shared" si="3"/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253" ht="63">
      <c r="A35" s="49" t="s">
        <v>100</v>
      </c>
      <c r="B35" s="51" t="s">
        <v>101</v>
      </c>
      <c r="C35" s="91"/>
      <c r="D35" s="92">
        <v>210</v>
      </c>
      <c r="E35" s="93">
        <v>210</v>
      </c>
      <c r="F35" s="44"/>
      <c r="G35" s="43">
        <f t="shared" si="3"/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</row>
    <row r="36" spans="1:253" ht="31.5">
      <c r="A36" s="49" t="s">
        <v>102</v>
      </c>
      <c r="B36" s="51" t="s">
        <v>103</v>
      </c>
      <c r="C36" s="91"/>
      <c r="D36" s="92">
        <v>517.8</v>
      </c>
      <c r="E36" s="93">
        <v>515.8</v>
      </c>
      <c r="F36" s="44"/>
      <c r="G36" s="43">
        <f t="shared" si="3"/>
        <v>0.9961375048281189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253" ht="47.25">
      <c r="A37" s="49" t="s">
        <v>68</v>
      </c>
      <c r="B37" s="51" t="s">
        <v>69</v>
      </c>
      <c r="C37" s="50"/>
      <c r="D37" s="78">
        <v>-2196.9</v>
      </c>
      <c r="E37" s="78">
        <v>-2196.9</v>
      </c>
      <c r="F37" s="79"/>
      <c r="G37" s="44">
        <f t="shared" si="3"/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</row>
    <row r="38" spans="1:253" ht="15.75">
      <c r="A38" s="101" t="s">
        <v>40</v>
      </c>
      <c r="B38" s="101"/>
      <c r="C38" s="50">
        <f>C28+C29</f>
        <v>484349.69999999995</v>
      </c>
      <c r="D38" s="50">
        <f>D28+D29</f>
        <v>476985.5999999999</v>
      </c>
      <c r="E38" s="50">
        <f>E28+E29</f>
        <v>473655.19999999984</v>
      </c>
      <c r="F38" s="43">
        <f>E38/C38</f>
        <v>0.9779198789634842</v>
      </c>
      <c r="G38" s="43">
        <f t="shared" si="3"/>
        <v>0.9930178185672689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</sheetData>
  <sheetProtection/>
  <mergeCells count="7">
    <mergeCell ref="A38:B38"/>
    <mergeCell ref="A27:B27"/>
    <mergeCell ref="A14:B14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view="pageBreakPreview" zoomScaleSheetLayoutView="100" zoomScalePageLayoutView="0" workbookViewId="0" topLeftCell="A13">
      <selection activeCell="E34" sqref="E34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5" t="s">
        <v>0</v>
      </c>
      <c r="B1" s="105"/>
      <c r="C1" s="105"/>
      <c r="D1" s="105"/>
      <c r="E1" s="105"/>
    </row>
    <row r="2" spans="1:5" ht="15.75">
      <c r="A2" s="105" t="s">
        <v>41</v>
      </c>
      <c r="B2" s="105"/>
      <c r="C2" s="105"/>
      <c r="D2" s="105"/>
      <c r="E2" s="105"/>
    </row>
    <row r="3" spans="1:5" ht="15.75">
      <c r="A3" s="114" t="s">
        <v>124</v>
      </c>
      <c r="B3" s="114"/>
      <c r="C3" s="114"/>
      <c r="D3" s="114"/>
      <c r="E3" s="114"/>
    </row>
    <row r="4" spans="1:7" s="57" customFormat="1" ht="82.5" customHeight="1">
      <c r="A4" s="54" t="s">
        <v>2</v>
      </c>
      <c r="B4" s="55" t="s">
        <v>3</v>
      </c>
      <c r="C4" s="56" t="s">
        <v>87</v>
      </c>
      <c r="D4" s="58" t="s">
        <v>88</v>
      </c>
      <c r="E4" s="56" t="s">
        <v>123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3">
        <v>104098.3</v>
      </c>
      <c r="D5" s="83">
        <v>104098.3</v>
      </c>
      <c r="E5" s="83">
        <v>102844.8</v>
      </c>
      <c r="F5" s="79">
        <f>E5/C5</f>
        <v>0.987958496920699</v>
      </c>
      <c r="G5" s="79">
        <f>E5/D5</f>
        <v>0.987958496920699</v>
      </c>
    </row>
    <row r="6" spans="1:7" s="57" customFormat="1" ht="15.75" outlineLevel="1">
      <c r="A6" s="39" t="s">
        <v>6</v>
      </c>
      <c r="B6" s="40" t="s">
        <v>7</v>
      </c>
      <c r="C6" s="83">
        <v>5976.4</v>
      </c>
      <c r="D6" s="83">
        <v>5976.4</v>
      </c>
      <c r="E6" s="83">
        <v>6681.1</v>
      </c>
      <c r="F6" s="79">
        <f>E6/C6</f>
        <v>1.1179137942574127</v>
      </c>
      <c r="G6" s="79">
        <f>E6/D6</f>
        <v>1.1179137942574127</v>
      </c>
    </row>
    <row r="7" spans="1:7" s="57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22.1</v>
      </c>
      <c r="F7" s="79">
        <f>E7/C7</f>
        <v>1.078048780487805</v>
      </c>
      <c r="G7" s="79">
        <f>E7/D7</f>
        <v>1.078048780487805</v>
      </c>
    </row>
    <row r="8" spans="1:7" s="57" customFormat="1" ht="15.75" outlineLevel="1">
      <c r="A8" s="39" t="s">
        <v>12</v>
      </c>
      <c r="B8" s="40" t="s">
        <v>13</v>
      </c>
      <c r="C8" s="41">
        <v>773.4</v>
      </c>
      <c r="D8" s="41">
        <v>773.4</v>
      </c>
      <c r="E8" s="41">
        <v>2053.3</v>
      </c>
      <c r="F8" s="79" t="s">
        <v>16</v>
      </c>
      <c r="G8" s="79" t="s">
        <v>16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2" t="s">
        <v>17</v>
      </c>
      <c r="B10" s="113"/>
      <c r="C10" s="42">
        <f>SUM(C5:C9)</f>
        <v>110868.59999999999</v>
      </c>
      <c r="D10" s="42">
        <f>SUM(D5:D9)</f>
        <v>110868.59999999999</v>
      </c>
      <c r="E10" s="42">
        <f>SUM(E5:E9)</f>
        <v>111601.30000000002</v>
      </c>
      <c r="F10" s="53">
        <f>E10/C10</f>
        <v>1.0066087242014423</v>
      </c>
      <c r="G10" s="53">
        <f>E10/D10</f>
        <v>1.0066087242014423</v>
      </c>
    </row>
    <row r="11" spans="1:7" s="95" customFormat="1" ht="31.5" outlineLevel="1">
      <c r="A11" s="39" t="s">
        <v>108</v>
      </c>
      <c r="B11" s="94" t="s">
        <v>109</v>
      </c>
      <c r="C11" s="41"/>
      <c r="D11" s="41"/>
      <c r="E11" s="41">
        <v>0.6</v>
      </c>
      <c r="F11" s="79"/>
      <c r="G11" s="79"/>
    </row>
    <row r="12" spans="1:7" s="46" customFormat="1" ht="15.75" outlineLevel="1">
      <c r="A12" s="39" t="s">
        <v>76</v>
      </c>
      <c r="B12" s="40" t="s">
        <v>18</v>
      </c>
      <c r="C12" s="83">
        <v>3755.2</v>
      </c>
      <c r="D12" s="83">
        <v>3755.2</v>
      </c>
      <c r="E12" s="41">
        <v>2126</v>
      </c>
      <c r="F12" s="79">
        <f>E12/C12</f>
        <v>0.566148274392842</v>
      </c>
      <c r="G12" s="79">
        <f>E12/D12</f>
        <v>0.566148274392842</v>
      </c>
    </row>
    <row r="13" spans="1:7" s="46" customFormat="1" ht="15.75" outlineLevel="1">
      <c r="A13" s="39" t="s">
        <v>86</v>
      </c>
      <c r="B13" s="40" t="s">
        <v>18</v>
      </c>
      <c r="C13" s="41">
        <v>11.8</v>
      </c>
      <c r="D13" s="41">
        <v>11.8</v>
      </c>
      <c r="E13" s="41">
        <v>160.7</v>
      </c>
      <c r="F13" s="79" t="s">
        <v>16</v>
      </c>
      <c r="G13" s="79" t="s">
        <v>16</v>
      </c>
    </row>
    <row r="14" spans="1:7" s="46" customFormat="1" ht="15.75" outlineLevel="1">
      <c r="A14" s="39" t="s">
        <v>67</v>
      </c>
      <c r="B14" s="45" t="s">
        <v>19</v>
      </c>
      <c r="C14" s="83">
        <v>1300</v>
      </c>
      <c r="D14" s="83">
        <v>1300</v>
      </c>
      <c r="E14" s="41">
        <v>1085.5</v>
      </c>
      <c r="F14" s="79">
        <f>E14/C14</f>
        <v>0.835</v>
      </c>
      <c r="G14" s="79">
        <f>E14/D14</f>
        <v>0.835</v>
      </c>
    </row>
    <row r="15" spans="1:7" s="46" customFormat="1" ht="31.5" outlineLevel="1">
      <c r="A15" s="39" t="s">
        <v>73</v>
      </c>
      <c r="B15" s="45" t="s">
        <v>74</v>
      </c>
      <c r="C15" s="41">
        <v>45.3</v>
      </c>
      <c r="D15" s="41">
        <v>45.3</v>
      </c>
      <c r="E15" s="41">
        <v>22.8</v>
      </c>
      <c r="F15" s="79">
        <f>E15/C15</f>
        <v>0.5033112582781457</v>
      </c>
      <c r="G15" s="79">
        <f>E15/D15</f>
        <v>0.5033112582781457</v>
      </c>
    </row>
    <row r="16" spans="1:7" s="46" customFormat="1" ht="15.75" outlineLevel="1">
      <c r="A16" s="39" t="s">
        <v>66</v>
      </c>
      <c r="B16" s="45" t="s">
        <v>20</v>
      </c>
      <c r="C16" s="41">
        <v>20</v>
      </c>
      <c r="D16" s="41">
        <v>20</v>
      </c>
      <c r="E16" s="41">
        <v>207.4</v>
      </c>
      <c r="F16" s="79" t="s">
        <v>16</v>
      </c>
      <c r="G16" s="79" t="s">
        <v>16</v>
      </c>
    </row>
    <row r="17" spans="1:7" s="46" customFormat="1" ht="15.75" outlineLevel="1">
      <c r="A17" s="39" t="s">
        <v>21</v>
      </c>
      <c r="B17" s="45" t="s">
        <v>22</v>
      </c>
      <c r="C17" s="83">
        <v>1145.2</v>
      </c>
      <c r="D17" s="83">
        <v>1145.2</v>
      </c>
      <c r="E17" s="41">
        <v>774.7</v>
      </c>
      <c r="F17" s="79">
        <f>E17/C17</f>
        <v>0.6764757247642333</v>
      </c>
      <c r="G17" s="79">
        <f>E17/D17</f>
        <v>0.6764757247642333</v>
      </c>
    </row>
    <row r="18" spans="1:7" s="46" customFormat="1" ht="30.75" customHeight="1" outlineLevel="1">
      <c r="A18" s="39" t="s">
        <v>80</v>
      </c>
      <c r="B18" s="45" t="s">
        <v>75</v>
      </c>
      <c r="C18" s="41">
        <v>200</v>
      </c>
      <c r="D18" s="41">
        <v>200</v>
      </c>
      <c r="E18" s="41">
        <v>184.2</v>
      </c>
      <c r="F18" s="79">
        <f>E18/C18</f>
        <v>0.9209999999999999</v>
      </c>
      <c r="G18" s="79">
        <f>E18/D18</f>
        <v>0.9209999999999999</v>
      </c>
    </row>
    <row r="19" spans="1:7" s="46" customFormat="1" ht="15.75" outlineLevel="1">
      <c r="A19" s="39" t="s">
        <v>79</v>
      </c>
      <c r="B19" s="45" t="s">
        <v>23</v>
      </c>
      <c r="C19" s="41">
        <v>600</v>
      </c>
      <c r="D19" s="41">
        <v>600</v>
      </c>
      <c r="E19" s="41">
        <v>1756.1</v>
      </c>
      <c r="F19" s="79" t="s">
        <v>16</v>
      </c>
      <c r="G19" s="79" t="s">
        <v>16</v>
      </c>
    </row>
    <row r="20" spans="1:7" s="46" customFormat="1" ht="15.75" outlineLevel="1">
      <c r="A20" s="39" t="s">
        <v>24</v>
      </c>
      <c r="B20" s="45" t="s">
        <v>25</v>
      </c>
      <c r="C20" s="41">
        <v>567.4</v>
      </c>
      <c r="D20" s="41">
        <v>567.4</v>
      </c>
      <c r="E20" s="41">
        <v>620.2</v>
      </c>
      <c r="F20" s="79">
        <f>E20/C20</f>
        <v>1.0930560451180826</v>
      </c>
      <c r="G20" s="79">
        <f>E20/D20</f>
        <v>1.0930560451180826</v>
      </c>
    </row>
    <row r="21" spans="1:7" s="46" customFormat="1" ht="15.75" outlineLevel="1">
      <c r="A21" s="39" t="s">
        <v>104</v>
      </c>
      <c r="B21" s="45" t="s">
        <v>97</v>
      </c>
      <c r="C21" s="41"/>
      <c r="D21" s="41"/>
      <c r="E21" s="41">
        <v>59.5</v>
      </c>
      <c r="F21" s="79"/>
      <c r="G21" s="79"/>
    </row>
    <row r="22" spans="1:7" s="46" customFormat="1" ht="15.75" outlineLevel="1">
      <c r="A22" s="39" t="s">
        <v>105</v>
      </c>
      <c r="B22" s="40" t="s">
        <v>106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10" t="s">
        <v>28</v>
      </c>
      <c r="B23" s="111"/>
      <c r="C23" s="42">
        <f>SUM(C12:C21)</f>
        <v>7644.9</v>
      </c>
      <c r="D23" s="42">
        <f>SUM(D12:D21)</f>
        <v>7644.9</v>
      </c>
      <c r="E23" s="42">
        <f>SUM(E12:E22)+E11</f>
        <v>6997.7</v>
      </c>
      <c r="F23" s="53">
        <f aca="true" t="shared" si="0" ref="F23:F29">E23/C23</f>
        <v>0.915342254313333</v>
      </c>
      <c r="G23" s="53">
        <f aca="true" t="shared" si="1" ref="G23:G30">E23/D23</f>
        <v>0.915342254313333</v>
      </c>
    </row>
    <row r="24" spans="1:7" s="32" customFormat="1" ht="24.75" customHeight="1">
      <c r="A24" s="108" t="s">
        <v>29</v>
      </c>
      <c r="B24" s="109"/>
      <c r="C24" s="50">
        <f>C10+C23</f>
        <v>118513.49999999999</v>
      </c>
      <c r="D24" s="50">
        <f>D10+D23</f>
        <v>118513.49999999999</v>
      </c>
      <c r="E24" s="50">
        <f>E10+E23</f>
        <v>118599.00000000001</v>
      </c>
      <c r="F24" s="53">
        <f t="shared" si="0"/>
        <v>1.0007214367983397</v>
      </c>
      <c r="G24" s="53">
        <f t="shared" si="1"/>
        <v>1.0007214367983397</v>
      </c>
    </row>
    <row r="25" spans="1:7" s="48" customFormat="1" ht="15.75" outlineLevel="1">
      <c r="A25" s="49" t="s">
        <v>30</v>
      </c>
      <c r="B25" s="1" t="s">
        <v>31</v>
      </c>
      <c r="C25" s="50">
        <f>C26+C31+C32+C33</f>
        <v>330857.1</v>
      </c>
      <c r="D25" s="50">
        <f>D26+D31+D32+D33</f>
        <v>322038.89999999997</v>
      </c>
      <c r="E25" s="50">
        <f>E26+E31+E32+E33</f>
        <v>320197.89999999997</v>
      </c>
      <c r="F25" s="44">
        <f t="shared" si="0"/>
        <v>0.9677830700927983</v>
      </c>
      <c r="G25" s="44">
        <f t="shared" si="1"/>
        <v>0.9942832993157038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330857.1</v>
      </c>
      <c r="D26" s="50">
        <f>D27+D28+D29+D30</f>
        <v>324235.8</v>
      </c>
      <c r="E26" s="50">
        <f>E27+E28+E29+E30</f>
        <v>322394.8</v>
      </c>
      <c r="F26" s="44">
        <f t="shared" si="0"/>
        <v>0.9744230968596412</v>
      </c>
      <c r="G26" s="44">
        <f t="shared" si="1"/>
        <v>0.994322033532386</v>
      </c>
    </row>
    <row r="27" spans="1:7" s="48" customFormat="1" ht="78" customHeight="1" outlineLevel="1">
      <c r="A27" s="49" t="s">
        <v>34</v>
      </c>
      <c r="B27" s="49" t="s">
        <v>35</v>
      </c>
      <c r="C27" s="50">
        <v>57730.8</v>
      </c>
      <c r="D27" s="50">
        <v>55789</v>
      </c>
      <c r="E27" s="50">
        <v>55789</v>
      </c>
      <c r="F27" s="44">
        <f t="shared" si="0"/>
        <v>0.9663645748889673</v>
      </c>
      <c r="G27" s="44">
        <f t="shared" si="1"/>
        <v>1</v>
      </c>
    </row>
    <row r="28" spans="1:253" ht="63">
      <c r="A28" s="49" t="s">
        <v>36</v>
      </c>
      <c r="B28" s="49" t="s">
        <v>37</v>
      </c>
      <c r="C28" s="50">
        <v>79742.5</v>
      </c>
      <c r="D28" s="50">
        <v>82151.6</v>
      </c>
      <c r="E28" s="50">
        <v>82148</v>
      </c>
      <c r="F28" s="44">
        <f t="shared" si="0"/>
        <v>1.0301658463178356</v>
      </c>
      <c r="G28" s="44">
        <f t="shared" si="1"/>
        <v>0.999956178577167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ht="47.25">
      <c r="A29" s="49" t="s">
        <v>38</v>
      </c>
      <c r="B29" s="49" t="s">
        <v>39</v>
      </c>
      <c r="C29" s="50">
        <v>192843.8</v>
      </c>
      <c r="D29" s="50">
        <v>184554.5</v>
      </c>
      <c r="E29" s="50">
        <v>182717.1</v>
      </c>
      <c r="F29" s="44">
        <f t="shared" si="0"/>
        <v>0.947487552101753</v>
      </c>
      <c r="G29" s="44">
        <f t="shared" si="1"/>
        <v>0.9900441333047961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ht="15.75">
      <c r="A30" s="49" t="s">
        <v>64</v>
      </c>
      <c r="B30" s="49" t="s">
        <v>65</v>
      </c>
      <c r="C30" s="50">
        <v>540</v>
      </c>
      <c r="D30" s="50">
        <v>1740.7</v>
      </c>
      <c r="E30" s="50">
        <v>1740.7</v>
      </c>
      <c r="F30" s="44" t="s">
        <v>16</v>
      </c>
      <c r="G30" s="43">
        <f t="shared" si="1"/>
        <v>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ht="31.5">
      <c r="A31" s="49" t="s">
        <v>100</v>
      </c>
      <c r="B31" s="51" t="s">
        <v>101</v>
      </c>
      <c r="C31" s="91"/>
      <c r="D31" s="92"/>
      <c r="E31" s="93"/>
      <c r="F31" s="79"/>
      <c r="G31" s="9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ht="15.75">
      <c r="A32" s="49" t="s">
        <v>102</v>
      </c>
      <c r="B32" s="51" t="s">
        <v>103</v>
      </c>
      <c r="C32" s="91"/>
      <c r="D32" s="92"/>
      <c r="E32" s="93"/>
      <c r="F32" s="79"/>
      <c r="G32" s="9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ht="31.5">
      <c r="A33" s="49" t="s">
        <v>68</v>
      </c>
      <c r="B33" s="51" t="s">
        <v>69</v>
      </c>
      <c r="C33" s="50"/>
      <c r="D33" s="78">
        <v>-2196.9</v>
      </c>
      <c r="E33" s="78">
        <v>-2196.9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ht="15.75">
      <c r="A34" s="106" t="s">
        <v>40</v>
      </c>
      <c r="B34" s="107"/>
      <c r="C34" s="50">
        <f>C24+C25</f>
        <v>449370.6</v>
      </c>
      <c r="D34" s="50">
        <f>D24+D25</f>
        <v>440552.39999999997</v>
      </c>
      <c r="E34" s="50">
        <f>E24+E25</f>
        <v>438796.89999999997</v>
      </c>
      <c r="F34" s="77">
        <f>E34/C34</f>
        <v>0.9764699782317757</v>
      </c>
      <c r="G34" s="77">
        <f>E34/D34</f>
        <v>0.9960152299703735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</sheetData>
  <sheetProtection/>
  <mergeCells count="7">
    <mergeCell ref="A34:B34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33"/>
  <sheetViews>
    <sheetView tabSelected="1" zoomScaleSheetLayoutView="100" zoomScalePageLayoutView="0" workbookViewId="0" topLeftCell="A88">
      <selection activeCell="E130" sqref="E130"/>
    </sheetView>
  </sheetViews>
  <sheetFormatPr defaultColWidth="9.00390625" defaultRowHeight="12.75" outlineLevelCol="1"/>
  <cols>
    <col min="1" max="1" width="25.125" style="61" customWidth="1"/>
    <col min="2" max="2" width="29.25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7" t="s">
        <v>42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125</v>
      </c>
      <c r="B2" s="128"/>
      <c r="C2" s="128"/>
      <c r="D2" s="128"/>
      <c r="E2" s="128"/>
      <c r="F2" s="128"/>
      <c r="G2" s="34"/>
    </row>
    <row r="3" spans="1:11" ht="13.5" customHeight="1">
      <c r="A3" s="121" t="s">
        <v>2</v>
      </c>
      <c r="B3" s="121" t="s">
        <v>3</v>
      </c>
      <c r="C3" s="123" t="s">
        <v>89</v>
      </c>
      <c r="D3" s="125" t="s">
        <v>90</v>
      </c>
      <c r="E3" s="62" t="s">
        <v>43</v>
      </c>
      <c r="F3" s="84" t="s">
        <v>91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41.25" customHeight="1">
      <c r="A4" s="122"/>
      <c r="B4" s="122"/>
      <c r="C4" s="124"/>
      <c r="D4" s="126"/>
      <c r="E4" s="65" t="s">
        <v>126</v>
      </c>
      <c r="F4" s="65" t="s">
        <v>92</v>
      </c>
      <c r="G4" s="66" t="s">
        <v>77</v>
      </c>
      <c r="H4" s="67" t="s">
        <v>45</v>
      </c>
      <c r="I4" s="67" t="s">
        <v>46</v>
      </c>
      <c r="J4" s="66" t="s">
        <v>77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11660.099999999999</v>
      </c>
      <c r="F5" s="4">
        <f>F6+F7+F8+F9+F10+F11+F12+F13+F14</f>
        <v>504.19999999999993</v>
      </c>
      <c r="G5" s="5">
        <f aca="true" t="shared" si="0" ref="G5:G26">E5/C5</f>
        <v>0.9879347595848336</v>
      </c>
      <c r="H5" s="16" t="e">
        <f>E5/#REF!</f>
        <v>#REF!</v>
      </c>
      <c r="I5" s="16" t="e">
        <f>E5/#REF!</f>
        <v>#REF!</v>
      </c>
      <c r="J5" s="15">
        <f aca="true" t="shared" si="1" ref="J5:J26">E5/C5</f>
        <v>0.9879347595848336</v>
      </c>
      <c r="K5" s="15">
        <f aca="true" t="shared" si="2" ref="K5:K26">E5/D5</f>
        <v>0.9879347595848336</v>
      </c>
    </row>
    <row r="6" spans="1:11" ht="12.75">
      <c r="A6" s="68" t="s">
        <v>47</v>
      </c>
      <c r="B6" s="64"/>
      <c r="C6" s="69">
        <v>417</v>
      </c>
      <c r="D6" s="69">
        <v>417</v>
      </c>
      <c r="E6" s="70">
        <v>431.7</v>
      </c>
      <c r="F6" s="70">
        <v>38.8</v>
      </c>
      <c r="G6" s="71">
        <f t="shared" si="0"/>
        <v>1.0352517985611511</v>
      </c>
      <c r="H6" s="72" t="e">
        <f>E6/#REF!</f>
        <v>#REF!</v>
      </c>
      <c r="I6" s="72" t="e">
        <f>E6/#REF!</f>
        <v>#REF!</v>
      </c>
      <c r="J6" s="72">
        <f t="shared" si="1"/>
        <v>1.0352517985611511</v>
      </c>
      <c r="K6" s="72">
        <f t="shared" si="2"/>
        <v>1.0352517985611511</v>
      </c>
    </row>
    <row r="7" spans="1:11" ht="12.75">
      <c r="A7" s="68" t="s">
        <v>48</v>
      </c>
      <c r="B7" s="64"/>
      <c r="C7" s="69">
        <v>165.3</v>
      </c>
      <c r="D7" s="69">
        <v>165.3</v>
      </c>
      <c r="E7" s="70">
        <v>129.2</v>
      </c>
      <c r="F7" s="70">
        <v>7.9</v>
      </c>
      <c r="G7" s="71">
        <f t="shared" si="0"/>
        <v>0.7816091954022987</v>
      </c>
      <c r="H7" s="72" t="e">
        <f>E7/#REF!</f>
        <v>#REF!</v>
      </c>
      <c r="I7" s="72" t="e">
        <f>E7/#REF!</f>
        <v>#REF!</v>
      </c>
      <c r="J7" s="72">
        <f t="shared" si="1"/>
        <v>0.7816091954022987</v>
      </c>
      <c r="K7" s="72">
        <f t="shared" si="2"/>
        <v>0.7816091954022987</v>
      </c>
    </row>
    <row r="8" spans="1:11" ht="12.75">
      <c r="A8" s="68" t="s">
        <v>49</v>
      </c>
      <c r="B8" s="64"/>
      <c r="C8" s="64">
        <v>289.9</v>
      </c>
      <c r="D8" s="64">
        <v>289.9</v>
      </c>
      <c r="E8" s="69">
        <v>308</v>
      </c>
      <c r="F8" s="69">
        <v>17.1</v>
      </c>
      <c r="G8" s="71">
        <f t="shared" si="0"/>
        <v>1.0624353225250087</v>
      </c>
      <c r="H8" s="72" t="e">
        <f>E8/#REF!</f>
        <v>#REF!</v>
      </c>
      <c r="I8" s="72" t="e">
        <f>E8/#REF!</f>
        <v>#REF!</v>
      </c>
      <c r="J8" s="72">
        <f t="shared" si="1"/>
        <v>1.0624353225250087</v>
      </c>
      <c r="K8" s="72">
        <f t="shared" si="2"/>
        <v>1.0624353225250087</v>
      </c>
    </row>
    <row r="9" spans="1:11" ht="12.75">
      <c r="A9" s="68" t="s">
        <v>50</v>
      </c>
      <c r="B9" s="64"/>
      <c r="C9" s="64">
        <v>386.2</v>
      </c>
      <c r="D9" s="64">
        <v>386.2</v>
      </c>
      <c r="E9" s="70">
        <v>430.6</v>
      </c>
      <c r="F9" s="70">
        <v>29.4</v>
      </c>
      <c r="G9" s="71">
        <f t="shared" si="0"/>
        <v>1.1149663386846194</v>
      </c>
      <c r="H9" s="72" t="e">
        <f>E9/#REF!</f>
        <v>#REF!</v>
      </c>
      <c r="I9" s="72" t="e">
        <f>E9/#REF!</f>
        <v>#REF!</v>
      </c>
      <c r="J9" s="72">
        <f t="shared" si="1"/>
        <v>1.1149663386846194</v>
      </c>
      <c r="K9" s="72">
        <f t="shared" si="2"/>
        <v>1.1149663386846194</v>
      </c>
    </row>
    <row r="10" spans="1:11" ht="12.75">
      <c r="A10" s="68" t="s">
        <v>51</v>
      </c>
      <c r="B10" s="64"/>
      <c r="C10" s="69">
        <v>152.7</v>
      </c>
      <c r="D10" s="69">
        <v>152.7</v>
      </c>
      <c r="E10" s="70">
        <v>106.1</v>
      </c>
      <c r="F10" s="70">
        <v>6.7</v>
      </c>
      <c r="G10" s="71">
        <f t="shared" si="0"/>
        <v>0.6948264571054356</v>
      </c>
      <c r="H10" s="72" t="e">
        <f>E10/#REF!</f>
        <v>#REF!</v>
      </c>
      <c r="I10" s="72" t="e">
        <f>E10/#REF!</f>
        <v>#REF!</v>
      </c>
      <c r="J10" s="72">
        <f t="shared" si="1"/>
        <v>0.6948264571054356</v>
      </c>
      <c r="K10" s="72">
        <f t="shared" si="2"/>
        <v>0.6948264571054356</v>
      </c>
    </row>
    <row r="11" spans="1:11" ht="12.75">
      <c r="A11" s="68" t="s">
        <v>52</v>
      </c>
      <c r="B11" s="64"/>
      <c r="C11" s="69">
        <v>1023</v>
      </c>
      <c r="D11" s="69">
        <v>1023</v>
      </c>
      <c r="E11" s="70">
        <v>1072.1</v>
      </c>
      <c r="F11" s="70">
        <v>51.4</v>
      </c>
      <c r="G11" s="71">
        <f t="shared" si="0"/>
        <v>1.0479960899315737</v>
      </c>
      <c r="H11" s="72" t="e">
        <f>E11/#REF!</f>
        <v>#REF!</v>
      </c>
      <c r="I11" s="72" t="e">
        <f>E11/#REF!</f>
        <v>#REF!</v>
      </c>
      <c r="J11" s="72">
        <f t="shared" si="1"/>
        <v>1.0479960899315737</v>
      </c>
      <c r="K11" s="72">
        <f t="shared" si="2"/>
        <v>1.0479960899315737</v>
      </c>
    </row>
    <row r="12" spans="1:11" ht="12.75">
      <c r="A12" s="68" t="s">
        <v>53</v>
      </c>
      <c r="B12" s="64"/>
      <c r="C12" s="64">
        <v>147.6</v>
      </c>
      <c r="D12" s="64">
        <v>147.6</v>
      </c>
      <c r="E12" s="70">
        <v>135.2</v>
      </c>
      <c r="F12" s="70">
        <v>8.4</v>
      </c>
      <c r="G12" s="71">
        <f t="shared" si="0"/>
        <v>0.9159891598915989</v>
      </c>
      <c r="H12" s="72" t="e">
        <f>E12/#REF!</f>
        <v>#REF!</v>
      </c>
      <c r="I12" s="72" t="e">
        <f>E12/#REF!</f>
        <v>#REF!</v>
      </c>
      <c r="J12" s="72">
        <f t="shared" si="1"/>
        <v>0.9159891598915989</v>
      </c>
      <c r="K12" s="72">
        <f t="shared" si="2"/>
        <v>0.9159891598915989</v>
      </c>
    </row>
    <row r="13" spans="1:11" ht="12.75">
      <c r="A13" s="68" t="s">
        <v>54</v>
      </c>
      <c r="B13" s="64"/>
      <c r="C13" s="64">
        <v>218.4</v>
      </c>
      <c r="D13" s="64">
        <v>218.4</v>
      </c>
      <c r="E13" s="70">
        <v>203.8</v>
      </c>
      <c r="F13" s="70">
        <v>8.1</v>
      </c>
      <c r="G13" s="71">
        <f t="shared" si="0"/>
        <v>0.9331501831501832</v>
      </c>
      <c r="H13" s="72" t="e">
        <f>E13/#REF!</f>
        <v>#REF!</v>
      </c>
      <c r="I13" s="72" t="e">
        <f>E13/#REF!</f>
        <v>#REF!</v>
      </c>
      <c r="J13" s="72">
        <f t="shared" si="1"/>
        <v>0.9331501831501832</v>
      </c>
      <c r="K13" s="72">
        <f t="shared" si="2"/>
        <v>0.9331501831501832</v>
      </c>
    </row>
    <row r="14" spans="1:11" ht="12.75">
      <c r="A14" s="68" t="s">
        <v>55</v>
      </c>
      <c r="B14" s="64"/>
      <c r="C14" s="69">
        <v>9002.4</v>
      </c>
      <c r="D14" s="69">
        <v>9002.4</v>
      </c>
      <c r="E14" s="70">
        <v>8843.4</v>
      </c>
      <c r="F14" s="70">
        <v>336.4</v>
      </c>
      <c r="G14" s="71">
        <f t="shared" si="0"/>
        <v>0.9823380431884831</v>
      </c>
      <c r="H14" s="72" t="e">
        <f>E14/#REF!</f>
        <v>#REF!</v>
      </c>
      <c r="I14" s="72" t="e">
        <f>E14/#REF!</f>
        <v>#REF!</v>
      </c>
      <c r="J14" s="72">
        <f t="shared" si="1"/>
        <v>0.9823380431884831</v>
      </c>
      <c r="K14" s="72">
        <f t="shared" si="2"/>
        <v>0.9823380431884831</v>
      </c>
    </row>
    <row r="15" spans="1:11" ht="12.75">
      <c r="A15" s="10" t="s">
        <v>81</v>
      </c>
      <c r="B15" s="21" t="s">
        <v>83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9050.199999999999</v>
      </c>
      <c r="F15" s="12">
        <f>F16+F17+F18+F19+F20+F21+F22+F23+F24</f>
        <v>792.9</v>
      </c>
      <c r="G15" s="30">
        <f t="shared" si="0"/>
        <v>1.11757078820958</v>
      </c>
      <c r="H15" s="30"/>
      <c r="I15" s="30"/>
      <c r="J15" s="15">
        <f t="shared" si="1"/>
        <v>1.11757078820958</v>
      </c>
      <c r="K15" s="15">
        <f t="shared" si="2"/>
        <v>1.11757078820958</v>
      </c>
    </row>
    <row r="16" spans="1:11" ht="12.75">
      <c r="A16" s="68" t="s">
        <v>47</v>
      </c>
      <c r="B16" s="74"/>
      <c r="C16" s="74">
        <v>848.8</v>
      </c>
      <c r="D16" s="74">
        <v>848.8</v>
      </c>
      <c r="E16" s="70">
        <v>948.6</v>
      </c>
      <c r="F16" s="70">
        <v>83.1</v>
      </c>
      <c r="G16" s="71">
        <f t="shared" si="0"/>
        <v>1.1175777568331764</v>
      </c>
      <c r="H16" s="5"/>
      <c r="I16" s="71"/>
      <c r="J16" s="72">
        <f t="shared" si="1"/>
        <v>1.1175777568331764</v>
      </c>
      <c r="K16" s="72">
        <f t="shared" si="2"/>
        <v>1.1175777568331764</v>
      </c>
    </row>
    <row r="17" spans="1:11" ht="12.75">
      <c r="A17" s="68" t="s">
        <v>48</v>
      </c>
      <c r="B17" s="74"/>
      <c r="C17" s="74">
        <v>455.4</v>
      </c>
      <c r="D17" s="74">
        <v>455.4</v>
      </c>
      <c r="E17" s="70">
        <v>508.9</v>
      </c>
      <c r="F17" s="70">
        <v>44.6</v>
      </c>
      <c r="G17" s="71">
        <f t="shared" si="0"/>
        <v>1.1174791392182697</v>
      </c>
      <c r="H17" s="5"/>
      <c r="I17" s="71"/>
      <c r="J17" s="72">
        <f t="shared" si="1"/>
        <v>1.1174791392182697</v>
      </c>
      <c r="K17" s="72">
        <f t="shared" si="2"/>
        <v>1.1174791392182697</v>
      </c>
    </row>
    <row r="18" spans="1:11" ht="12.75">
      <c r="A18" s="68" t="s">
        <v>49</v>
      </c>
      <c r="B18" s="74"/>
      <c r="C18" s="74">
        <v>742.8</v>
      </c>
      <c r="D18" s="74">
        <v>742.8</v>
      </c>
      <c r="E18" s="70">
        <v>830.1</v>
      </c>
      <c r="F18" s="70">
        <v>72.7</v>
      </c>
      <c r="G18" s="71">
        <f t="shared" si="0"/>
        <v>1.1175282714054928</v>
      </c>
      <c r="H18" s="5"/>
      <c r="I18" s="71"/>
      <c r="J18" s="72">
        <f t="shared" si="1"/>
        <v>1.1175282714054928</v>
      </c>
      <c r="K18" s="72">
        <f t="shared" si="2"/>
        <v>1.1175282714054928</v>
      </c>
    </row>
    <row r="19" spans="1:11" ht="12.75">
      <c r="A19" s="68" t="s">
        <v>50</v>
      </c>
      <c r="B19" s="74"/>
      <c r="C19" s="74">
        <v>798.4</v>
      </c>
      <c r="D19" s="74">
        <v>798.4</v>
      </c>
      <c r="E19" s="70">
        <v>892.3</v>
      </c>
      <c r="F19" s="70">
        <v>78.2</v>
      </c>
      <c r="G19" s="71">
        <f t="shared" si="0"/>
        <v>1.1176102204408818</v>
      </c>
      <c r="H19" s="5"/>
      <c r="I19" s="71"/>
      <c r="J19" s="72">
        <f t="shared" si="1"/>
        <v>1.1176102204408818</v>
      </c>
      <c r="K19" s="72">
        <f t="shared" si="2"/>
        <v>1.1176102204408818</v>
      </c>
    </row>
    <row r="20" spans="1:11" ht="12.75">
      <c r="A20" s="68" t="s">
        <v>51</v>
      </c>
      <c r="B20" s="74"/>
      <c r="C20" s="74">
        <v>663.6</v>
      </c>
      <c r="D20" s="74">
        <v>663.6</v>
      </c>
      <c r="E20" s="70">
        <v>741.6</v>
      </c>
      <c r="F20" s="70">
        <v>65</v>
      </c>
      <c r="G20" s="71">
        <f t="shared" si="0"/>
        <v>1.1175406871609403</v>
      </c>
      <c r="H20" s="5"/>
      <c r="I20" s="71"/>
      <c r="J20" s="72">
        <f t="shared" si="1"/>
        <v>1.1175406871609403</v>
      </c>
      <c r="K20" s="72">
        <f t="shared" si="2"/>
        <v>1.1175406871609403</v>
      </c>
    </row>
    <row r="21" spans="1:11" ht="12.75">
      <c r="A21" s="68" t="s">
        <v>52</v>
      </c>
      <c r="B21" s="74"/>
      <c r="C21" s="74">
        <v>974.7</v>
      </c>
      <c r="D21" s="82">
        <v>974.7</v>
      </c>
      <c r="E21" s="70">
        <v>1089.3</v>
      </c>
      <c r="F21" s="70">
        <v>95.4</v>
      </c>
      <c r="G21" s="71">
        <f t="shared" si="0"/>
        <v>1.1175746383502616</v>
      </c>
      <c r="H21" s="5"/>
      <c r="I21" s="71"/>
      <c r="J21" s="72">
        <f t="shared" si="1"/>
        <v>1.1175746383502616</v>
      </c>
      <c r="K21" s="72">
        <f t="shared" si="2"/>
        <v>1.1175746383502616</v>
      </c>
    </row>
    <row r="22" spans="1:11" ht="12.75">
      <c r="A22" s="68" t="s">
        <v>53</v>
      </c>
      <c r="B22" s="74"/>
      <c r="C22" s="74">
        <v>883.9</v>
      </c>
      <c r="D22" s="74">
        <v>883.9</v>
      </c>
      <c r="E22" s="70">
        <v>987.9</v>
      </c>
      <c r="F22" s="70">
        <v>86.6</v>
      </c>
      <c r="G22" s="71">
        <f t="shared" si="0"/>
        <v>1.1176603688200022</v>
      </c>
      <c r="H22" s="5"/>
      <c r="I22" s="71"/>
      <c r="J22" s="72">
        <f t="shared" si="1"/>
        <v>1.1176603688200022</v>
      </c>
      <c r="K22" s="72">
        <f t="shared" si="2"/>
        <v>1.1176603688200022</v>
      </c>
    </row>
    <row r="23" spans="1:11" ht="12.75">
      <c r="A23" s="68" t="s">
        <v>54</v>
      </c>
      <c r="B23" s="74"/>
      <c r="C23" s="74">
        <v>892.3</v>
      </c>
      <c r="D23" s="74">
        <v>892.3</v>
      </c>
      <c r="E23" s="70">
        <v>997.2</v>
      </c>
      <c r="F23" s="70">
        <v>87.4</v>
      </c>
      <c r="G23" s="71">
        <f t="shared" si="0"/>
        <v>1.1175613582875716</v>
      </c>
      <c r="H23" s="30"/>
      <c r="I23" s="71"/>
      <c r="J23" s="72">
        <f t="shared" si="1"/>
        <v>1.1175613582875716</v>
      </c>
      <c r="K23" s="72">
        <f t="shared" si="2"/>
        <v>1.1175613582875716</v>
      </c>
    </row>
    <row r="24" spans="1:11" ht="12.75">
      <c r="A24" s="68" t="s">
        <v>55</v>
      </c>
      <c r="B24" s="74"/>
      <c r="C24" s="74">
        <v>1838.2</v>
      </c>
      <c r="D24" s="74">
        <v>1838.2</v>
      </c>
      <c r="E24" s="70">
        <v>2054.3</v>
      </c>
      <c r="F24" s="70">
        <v>179.9</v>
      </c>
      <c r="G24" s="71">
        <f t="shared" si="0"/>
        <v>1.1175606571646177</v>
      </c>
      <c r="H24" s="5"/>
      <c r="I24" s="71"/>
      <c r="J24" s="72">
        <f t="shared" si="1"/>
        <v>1.1175606571646177</v>
      </c>
      <c r="K24" s="72">
        <f t="shared" si="2"/>
        <v>1.1175606571646177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22.1</v>
      </c>
      <c r="F25" s="4">
        <f>F26+F27+F28+F29+F30+F31+F32+F33+F34</f>
        <v>0</v>
      </c>
      <c r="G25" s="30">
        <f t="shared" si="0"/>
        <v>1.078048780487805</v>
      </c>
      <c r="H25" s="5" t="e">
        <f>E25/#REF!</f>
        <v>#REF!</v>
      </c>
      <c r="I25" s="5" t="e">
        <f>E25/#REF!</f>
        <v>#REF!</v>
      </c>
      <c r="J25" s="15">
        <f t="shared" si="1"/>
        <v>1.078048780487805</v>
      </c>
      <c r="K25" s="15">
        <f t="shared" si="2"/>
        <v>1.078048780487805</v>
      </c>
    </row>
    <row r="26" spans="1:11" ht="12.75">
      <c r="A26" s="68" t="s">
        <v>47</v>
      </c>
      <c r="B26" s="64"/>
      <c r="C26" s="64">
        <v>0.8</v>
      </c>
      <c r="D26" s="64">
        <v>0.8</v>
      </c>
      <c r="E26" s="70">
        <v>1.2</v>
      </c>
      <c r="F26" s="70"/>
      <c r="G26" s="71">
        <f t="shared" si="0"/>
        <v>1.4999999999999998</v>
      </c>
      <c r="H26" s="16"/>
      <c r="I26" s="16"/>
      <c r="J26" s="72">
        <f t="shared" si="1"/>
        <v>1.4999999999999998</v>
      </c>
      <c r="K26" s="72">
        <f t="shared" si="2"/>
        <v>1.4999999999999998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/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0.4</v>
      </c>
      <c r="D29" s="69">
        <v>0.4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/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9">
        <v>17</v>
      </c>
      <c r="D33" s="69">
        <v>17</v>
      </c>
      <c r="E33" s="70">
        <v>7.6</v>
      </c>
      <c r="F33" s="70"/>
      <c r="G33" s="71">
        <f aca="true" t="shared" si="3" ref="G33:G54">E33/C33</f>
        <v>0.44705882352941173</v>
      </c>
      <c r="H33" s="72"/>
      <c r="I33" s="72"/>
      <c r="J33" s="72">
        <f>E33/C33</f>
        <v>0.44705882352941173</v>
      </c>
      <c r="K33" s="72">
        <f>E33/D33</f>
        <v>0.44705882352941173</v>
      </c>
    </row>
    <row r="34" spans="1:11" ht="12.75">
      <c r="A34" s="68" t="s">
        <v>55</v>
      </c>
      <c r="B34" s="64"/>
      <c r="C34" s="64">
        <v>2.3</v>
      </c>
      <c r="D34" s="64">
        <v>2.3</v>
      </c>
      <c r="E34" s="70">
        <v>13.3</v>
      </c>
      <c r="F34" s="70"/>
      <c r="G34" s="71">
        <f t="shared" si="3"/>
        <v>5.782608695652175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2643.8</v>
      </c>
      <c r="F35" s="4">
        <f>F36+F37+F38+F39+F40+F41+F42+F43+F44</f>
        <v>39.3</v>
      </c>
      <c r="G35" s="30">
        <f t="shared" si="3"/>
        <v>0.9699526727079284</v>
      </c>
      <c r="H35" s="16"/>
      <c r="I35" s="16"/>
      <c r="J35" s="15">
        <f aca="true" t="shared" si="4" ref="J35:J57">E35/C35</f>
        <v>0.9699526727079284</v>
      </c>
      <c r="K35" s="15">
        <f aca="true" t="shared" si="5" ref="K35:K57">E35/D35</f>
        <v>0.9699526727079284</v>
      </c>
    </row>
    <row r="36" spans="1:11" ht="12.75">
      <c r="A36" s="68" t="s">
        <v>47</v>
      </c>
      <c r="B36" s="64"/>
      <c r="C36" s="69">
        <v>163</v>
      </c>
      <c r="D36" s="69">
        <v>163</v>
      </c>
      <c r="E36" s="73">
        <v>160.8</v>
      </c>
      <c r="F36" s="73">
        <v>2</v>
      </c>
      <c r="G36" s="71">
        <f t="shared" si="3"/>
        <v>0.9865030674846627</v>
      </c>
      <c r="H36" s="72"/>
      <c r="I36" s="72"/>
      <c r="J36" s="72">
        <f t="shared" si="4"/>
        <v>0.9865030674846627</v>
      </c>
      <c r="K36" s="72">
        <f t="shared" si="5"/>
        <v>0.9865030674846627</v>
      </c>
    </row>
    <row r="37" spans="1:11" ht="12.75">
      <c r="A37" s="68" t="s">
        <v>48</v>
      </c>
      <c r="B37" s="64"/>
      <c r="C37" s="69">
        <v>68.2</v>
      </c>
      <c r="D37" s="69">
        <v>68.2</v>
      </c>
      <c r="E37" s="73">
        <v>69.1</v>
      </c>
      <c r="F37" s="73">
        <v>0.2</v>
      </c>
      <c r="G37" s="71">
        <f t="shared" si="3"/>
        <v>1.0131964809384162</v>
      </c>
      <c r="H37" s="72"/>
      <c r="I37" s="72"/>
      <c r="J37" s="72">
        <f t="shared" si="4"/>
        <v>1.0131964809384162</v>
      </c>
      <c r="K37" s="72">
        <f t="shared" si="5"/>
        <v>1.0131964809384162</v>
      </c>
    </row>
    <row r="38" spans="1:11" ht="12.75">
      <c r="A38" s="68" t="s">
        <v>49</v>
      </c>
      <c r="B38" s="64"/>
      <c r="C38" s="69">
        <v>138.3</v>
      </c>
      <c r="D38" s="69">
        <v>138.3</v>
      </c>
      <c r="E38" s="73">
        <v>167.8</v>
      </c>
      <c r="F38" s="73">
        <v>6.6</v>
      </c>
      <c r="G38" s="71">
        <f t="shared" si="3"/>
        <v>1.2133044107013737</v>
      </c>
      <c r="H38" s="72"/>
      <c r="I38" s="72"/>
      <c r="J38" s="72">
        <f t="shared" si="4"/>
        <v>1.2133044107013737</v>
      </c>
      <c r="K38" s="72">
        <f t="shared" si="5"/>
        <v>1.2133044107013737</v>
      </c>
    </row>
    <row r="39" spans="1:11" ht="12.75">
      <c r="A39" s="68" t="s">
        <v>50</v>
      </c>
      <c r="B39" s="64"/>
      <c r="C39" s="69">
        <v>128</v>
      </c>
      <c r="D39" s="69">
        <v>128</v>
      </c>
      <c r="E39" s="73">
        <v>129.7</v>
      </c>
      <c r="F39" s="73">
        <v>1.7</v>
      </c>
      <c r="G39" s="71">
        <f t="shared" si="3"/>
        <v>1.01328125</v>
      </c>
      <c r="H39" s="72"/>
      <c r="I39" s="72"/>
      <c r="J39" s="72">
        <f t="shared" si="4"/>
        <v>1.01328125</v>
      </c>
      <c r="K39" s="72">
        <f t="shared" si="5"/>
        <v>1.01328125</v>
      </c>
    </row>
    <row r="40" spans="1:11" ht="12.75">
      <c r="A40" s="68" t="s">
        <v>51</v>
      </c>
      <c r="B40" s="64"/>
      <c r="C40" s="69">
        <v>39.4</v>
      </c>
      <c r="D40" s="69">
        <v>39.4</v>
      </c>
      <c r="E40" s="73">
        <v>39.2</v>
      </c>
      <c r="F40" s="73">
        <v>2.7</v>
      </c>
      <c r="G40" s="71">
        <f t="shared" si="3"/>
        <v>0.9949238578680204</v>
      </c>
      <c r="H40" s="72"/>
      <c r="I40" s="72"/>
      <c r="J40" s="72">
        <f t="shared" si="4"/>
        <v>0.9949238578680204</v>
      </c>
      <c r="K40" s="72">
        <f t="shared" si="5"/>
        <v>0.9949238578680204</v>
      </c>
    </row>
    <row r="41" spans="1:11" ht="12.75">
      <c r="A41" s="68" t="s">
        <v>52</v>
      </c>
      <c r="B41" s="64"/>
      <c r="C41" s="69">
        <v>69</v>
      </c>
      <c r="D41" s="69">
        <v>69</v>
      </c>
      <c r="E41" s="73">
        <v>71.6</v>
      </c>
      <c r="F41" s="73">
        <v>1.6</v>
      </c>
      <c r="G41" s="71">
        <f t="shared" si="3"/>
        <v>1.0376811594202897</v>
      </c>
      <c r="H41" s="72"/>
      <c r="I41" s="72"/>
      <c r="J41" s="72">
        <f t="shared" si="4"/>
        <v>1.0376811594202897</v>
      </c>
      <c r="K41" s="72">
        <f t="shared" si="5"/>
        <v>1.0376811594202897</v>
      </c>
    </row>
    <row r="42" spans="1:11" ht="12.75">
      <c r="A42" s="68" t="s">
        <v>53</v>
      </c>
      <c r="B42" s="64"/>
      <c r="C42" s="69">
        <v>57.8</v>
      </c>
      <c r="D42" s="69">
        <v>57.8</v>
      </c>
      <c r="E42" s="73">
        <v>86.7</v>
      </c>
      <c r="F42" s="73">
        <v>1.4</v>
      </c>
      <c r="G42" s="71">
        <f t="shared" si="3"/>
        <v>1.5000000000000002</v>
      </c>
      <c r="H42" s="72"/>
      <c r="I42" s="72"/>
      <c r="J42" s="72">
        <f t="shared" si="4"/>
        <v>1.5000000000000002</v>
      </c>
      <c r="K42" s="72">
        <f t="shared" si="5"/>
        <v>1.5000000000000002</v>
      </c>
    </row>
    <row r="43" spans="1:12" ht="12.75">
      <c r="A43" s="68" t="s">
        <v>54</v>
      </c>
      <c r="B43" s="64"/>
      <c r="C43" s="69">
        <v>61</v>
      </c>
      <c r="D43" s="69">
        <v>61</v>
      </c>
      <c r="E43" s="73">
        <v>54.6</v>
      </c>
      <c r="F43" s="73">
        <v>1.9</v>
      </c>
      <c r="G43" s="71">
        <f t="shared" si="3"/>
        <v>0.8950819672131147</v>
      </c>
      <c r="H43" s="72"/>
      <c r="I43" s="72"/>
      <c r="J43" s="72">
        <f t="shared" si="4"/>
        <v>0.8950819672131147</v>
      </c>
      <c r="K43" s="72">
        <f t="shared" si="5"/>
        <v>0.8950819672131147</v>
      </c>
      <c r="L43" s="80"/>
    </row>
    <row r="44" spans="1:12" ht="12.75">
      <c r="A44" s="68" t="s">
        <v>55</v>
      </c>
      <c r="B44" s="64"/>
      <c r="C44" s="69">
        <v>2001</v>
      </c>
      <c r="D44" s="69">
        <v>2001</v>
      </c>
      <c r="E44" s="73">
        <v>1864.3</v>
      </c>
      <c r="F44" s="73">
        <v>21.2</v>
      </c>
      <c r="G44" s="71">
        <f t="shared" si="3"/>
        <v>0.9316841579210394</v>
      </c>
      <c r="H44" s="72"/>
      <c r="I44" s="72"/>
      <c r="J44" s="72">
        <f t="shared" si="4"/>
        <v>0.9316841579210394</v>
      </c>
      <c r="K44" s="72">
        <f t="shared" si="5"/>
        <v>0.9316841579210394</v>
      </c>
      <c r="L44" s="80"/>
    </row>
    <row r="45" spans="1:12" s="8" customFormat="1" ht="12.75">
      <c r="A45" s="7" t="s">
        <v>116</v>
      </c>
      <c r="B45" s="3" t="s">
        <v>117</v>
      </c>
      <c r="C45" s="4">
        <f>C46+C47+C48+C49+C50+C51+C52+C53+C54</f>
        <v>9639.3</v>
      </c>
      <c r="D45" s="4">
        <f>D46+D47+D48+D49+D50+D51+D52+D53+D54</f>
        <v>10397.7</v>
      </c>
      <c r="E45" s="4">
        <f>E46+E47+E48+E49+E50+E51+E52+E53+E54</f>
        <v>9994.8</v>
      </c>
      <c r="F45" s="4">
        <f>F46+F47+F48+F49+F50+F51+F52+F53+F54</f>
        <v>180.5</v>
      </c>
      <c r="G45" s="5">
        <f t="shared" si="3"/>
        <v>1.0368802713890013</v>
      </c>
      <c r="H45" s="16" t="e">
        <f>E45/#REF!</f>
        <v>#REF!</v>
      </c>
      <c r="I45" s="16" t="e">
        <f>E45/#REF!</f>
        <v>#REF!</v>
      </c>
      <c r="J45" s="15">
        <f t="shared" si="4"/>
        <v>1.0368802713890013</v>
      </c>
      <c r="K45" s="15">
        <f t="shared" si="5"/>
        <v>0.9612510459043826</v>
      </c>
      <c r="L45" s="80"/>
    </row>
    <row r="46" spans="1:12" ht="12.75">
      <c r="A46" s="68" t="s">
        <v>47</v>
      </c>
      <c r="B46" s="64"/>
      <c r="C46" s="6">
        <v>806.7</v>
      </c>
      <c r="D46" s="6">
        <v>806.7</v>
      </c>
      <c r="E46" s="73">
        <v>847</v>
      </c>
      <c r="F46" s="73"/>
      <c r="G46" s="71">
        <f t="shared" si="3"/>
        <v>1.0499566133630842</v>
      </c>
      <c r="H46" s="72" t="e">
        <f>E46/#REF!</f>
        <v>#REF!</v>
      </c>
      <c r="I46" s="72" t="e">
        <f>E46/#REF!</f>
        <v>#REF!</v>
      </c>
      <c r="J46" s="72">
        <f t="shared" si="4"/>
        <v>1.0499566133630842</v>
      </c>
      <c r="K46" s="72">
        <f t="shared" si="5"/>
        <v>1.0499566133630842</v>
      </c>
      <c r="L46" s="80"/>
    </row>
    <row r="47" spans="1:12" ht="12.75">
      <c r="A47" s="68" t="s">
        <v>48</v>
      </c>
      <c r="B47" s="64"/>
      <c r="C47" s="6">
        <v>356.6</v>
      </c>
      <c r="D47" s="6">
        <v>356.6</v>
      </c>
      <c r="E47" s="73">
        <v>336.4</v>
      </c>
      <c r="F47" s="73">
        <v>2.8</v>
      </c>
      <c r="G47" s="71">
        <f t="shared" si="3"/>
        <v>0.9433538979248457</v>
      </c>
      <c r="H47" s="72" t="e">
        <f>E47/#REF!</f>
        <v>#REF!</v>
      </c>
      <c r="I47" s="72" t="e">
        <f>E47/#REF!</f>
        <v>#REF!</v>
      </c>
      <c r="J47" s="72">
        <f t="shared" si="4"/>
        <v>0.9433538979248457</v>
      </c>
      <c r="K47" s="72">
        <f t="shared" si="5"/>
        <v>0.9433538979248457</v>
      </c>
      <c r="L47" s="80"/>
    </row>
    <row r="48" spans="1:12" ht="12.75">
      <c r="A48" s="68" t="s">
        <v>49</v>
      </c>
      <c r="B48" s="64"/>
      <c r="C48" s="6">
        <v>678</v>
      </c>
      <c r="D48" s="6">
        <v>678</v>
      </c>
      <c r="E48" s="73">
        <v>501.3</v>
      </c>
      <c r="F48" s="73">
        <v>0.1</v>
      </c>
      <c r="G48" s="71">
        <f t="shared" si="3"/>
        <v>0.7393805309734514</v>
      </c>
      <c r="H48" s="72" t="e">
        <f>E48/#REF!</f>
        <v>#REF!</v>
      </c>
      <c r="I48" s="72" t="e">
        <f>E48/#REF!</f>
        <v>#REF!</v>
      </c>
      <c r="J48" s="72">
        <f t="shared" si="4"/>
        <v>0.7393805309734514</v>
      </c>
      <c r="K48" s="72">
        <f t="shared" si="5"/>
        <v>0.7393805309734514</v>
      </c>
      <c r="L48" s="81"/>
    </row>
    <row r="49" spans="1:12" ht="12.75">
      <c r="A49" s="68" t="s">
        <v>50</v>
      </c>
      <c r="B49" s="64"/>
      <c r="C49" s="6">
        <v>712.2</v>
      </c>
      <c r="D49" s="6">
        <v>1405.6</v>
      </c>
      <c r="E49" s="73">
        <v>1516.2</v>
      </c>
      <c r="F49" s="73">
        <v>27.2</v>
      </c>
      <c r="G49" s="71">
        <f t="shared" si="3"/>
        <v>2.1288963774220724</v>
      </c>
      <c r="H49" s="72" t="e">
        <f>E49/#REF!</f>
        <v>#REF!</v>
      </c>
      <c r="I49" s="72" t="e">
        <f>E49/#REF!</f>
        <v>#REF!</v>
      </c>
      <c r="J49" s="72">
        <f t="shared" si="4"/>
        <v>2.1288963774220724</v>
      </c>
      <c r="K49" s="72">
        <f t="shared" si="5"/>
        <v>1.0786852589641436</v>
      </c>
      <c r="L49" s="80"/>
    </row>
    <row r="50" spans="1:12" ht="12.75">
      <c r="A50" s="68" t="s">
        <v>51</v>
      </c>
      <c r="B50" s="64"/>
      <c r="C50" s="6">
        <v>249.1</v>
      </c>
      <c r="D50" s="6">
        <v>249.1</v>
      </c>
      <c r="E50" s="73">
        <v>240.5</v>
      </c>
      <c r="F50" s="73"/>
      <c r="G50" s="71">
        <f t="shared" si="3"/>
        <v>0.9654757125652349</v>
      </c>
      <c r="H50" s="72" t="e">
        <f>E50/#REF!</f>
        <v>#REF!</v>
      </c>
      <c r="I50" s="72" t="e">
        <f>E50/#REF!</f>
        <v>#REF!</v>
      </c>
      <c r="J50" s="72">
        <f t="shared" si="4"/>
        <v>0.9654757125652349</v>
      </c>
      <c r="K50" s="72">
        <f t="shared" si="5"/>
        <v>0.9654757125652349</v>
      </c>
      <c r="L50" s="80"/>
    </row>
    <row r="51" spans="1:12" ht="12.75">
      <c r="A51" s="68" t="s">
        <v>52</v>
      </c>
      <c r="B51" s="64"/>
      <c r="C51" s="6">
        <v>412</v>
      </c>
      <c r="D51" s="6">
        <v>412</v>
      </c>
      <c r="E51" s="73">
        <v>456.1</v>
      </c>
      <c r="F51" s="73"/>
      <c r="G51" s="71">
        <f t="shared" si="3"/>
        <v>1.1070388349514564</v>
      </c>
      <c r="H51" s="72" t="e">
        <f>E51/#REF!</f>
        <v>#REF!</v>
      </c>
      <c r="I51" s="72" t="e">
        <f>E51/#REF!</f>
        <v>#REF!</v>
      </c>
      <c r="J51" s="72">
        <f t="shared" si="4"/>
        <v>1.1070388349514564</v>
      </c>
      <c r="K51" s="72">
        <f t="shared" si="5"/>
        <v>1.1070388349514564</v>
      </c>
      <c r="L51" s="80"/>
    </row>
    <row r="52" spans="1:12" ht="12.75">
      <c r="A52" s="68" t="s">
        <v>53</v>
      </c>
      <c r="B52" s="64"/>
      <c r="C52" s="6">
        <v>146</v>
      </c>
      <c r="D52" s="6">
        <v>146</v>
      </c>
      <c r="E52" s="73">
        <v>163.1</v>
      </c>
      <c r="F52" s="73"/>
      <c r="G52" s="71">
        <f t="shared" si="3"/>
        <v>1.117123287671233</v>
      </c>
      <c r="H52" s="72" t="e">
        <f>E52/#REF!</f>
        <v>#REF!</v>
      </c>
      <c r="I52" s="72" t="e">
        <f>E52/#REF!</f>
        <v>#REF!</v>
      </c>
      <c r="J52" s="72">
        <f t="shared" si="4"/>
        <v>1.117123287671233</v>
      </c>
      <c r="K52" s="72">
        <f t="shared" si="5"/>
        <v>1.117123287671233</v>
      </c>
      <c r="L52" s="81"/>
    </row>
    <row r="53" spans="1:11" s="9" customFormat="1" ht="12.75">
      <c r="A53" s="68" t="s">
        <v>54</v>
      </c>
      <c r="B53" s="64"/>
      <c r="C53" s="73">
        <v>588</v>
      </c>
      <c r="D53" s="73">
        <v>653</v>
      </c>
      <c r="E53" s="73">
        <v>797.8</v>
      </c>
      <c r="F53" s="73"/>
      <c r="G53" s="71">
        <f t="shared" si="3"/>
        <v>1.3568027210884352</v>
      </c>
      <c r="H53" s="72" t="e">
        <f>E53/#REF!</f>
        <v>#REF!</v>
      </c>
      <c r="I53" s="72" t="e">
        <f>E53/#REF!</f>
        <v>#REF!</v>
      </c>
      <c r="J53" s="72">
        <f t="shared" si="4"/>
        <v>1.3568027210884352</v>
      </c>
      <c r="K53" s="72">
        <f t="shared" si="5"/>
        <v>1.2217457886676875</v>
      </c>
    </row>
    <row r="54" spans="1:11" ht="12.75">
      <c r="A54" s="68" t="s">
        <v>55</v>
      </c>
      <c r="B54" s="64"/>
      <c r="C54" s="6">
        <v>5690.7</v>
      </c>
      <c r="D54" s="6">
        <v>5690.7</v>
      </c>
      <c r="E54" s="73">
        <v>5136.4</v>
      </c>
      <c r="F54" s="73">
        <v>150.4</v>
      </c>
      <c r="G54" s="71">
        <f t="shared" si="3"/>
        <v>0.9025954627725938</v>
      </c>
      <c r="H54" s="72" t="e">
        <f>E54/#REF!</f>
        <v>#REF!</v>
      </c>
      <c r="I54" s="72" t="e">
        <f>E54/#REF!</f>
        <v>#REF!</v>
      </c>
      <c r="J54" s="72">
        <f t="shared" si="4"/>
        <v>0.9025954627725938</v>
      </c>
      <c r="K54" s="72">
        <f t="shared" si="5"/>
        <v>0.9025954627725938</v>
      </c>
    </row>
    <row r="55" spans="1:253" s="8" customFormat="1" ht="12.75">
      <c r="A55" s="117" t="s">
        <v>17</v>
      </c>
      <c r="B55" s="118"/>
      <c r="C55" s="13">
        <f>C5+C15+C25+C35+C45</f>
        <v>32286.1</v>
      </c>
      <c r="D55" s="13">
        <f aca="true" t="shared" si="6" ref="D55:I55">D5+D15+D25+D35+D45</f>
        <v>33044.5</v>
      </c>
      <c r="E55" s="13">
        <f t="shared" si="6"/>
        <v>33370.99999999999</v>
      </c>
      <c r="F55" s="13">
        <f t="shared" si="6"/>
        <v>1516.8999999999999</v>
      </c>
      <c r="G55" s="13">
        <f t="shared" si="6"/>
        <v>5.190387272379148</v>
      </c>
      <c r="H55" s="13" t="e">
        <f t="shared" si="6"/>
        <v>#REF!</v>
      </c>
      <c r="I55" s="13" t="e">
        <f t="shared" si="6"/>
        <v>#REF!</v>
      </c>
      <c r="J55" s="26">
        <f t="shared" si="4"/>
        <v>1.0336026958969957</v>
      </c>
      <c r="K55" s="26">
        <f t="shared" si="5"/>
        <v>1.0098806155335984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11" ht="13.5" customHeight="1">
      <c r="A56" s="7" t="s">
        <v>93</v>
      </c>
      <c r="B56" s="28" t="s">
        <v>18</v>
      </c>
      <c r="C56" s="4">
        <f>C57</f>
        <v>3033</v>
      </c>
      <c r="D56" s="4">
        <f>D57</f>
        <v>3033</v>
      </c>
      <c r="E56" s="4">
        <f>E57</f>
        <v>919.7</v>
      </c>
      <c r="F56" s="4">
        <f>F57</f>
        <v>16.4</v>
      </c>
      <c r="G56" s="5">
        <f>E56/C56</f>
        <v>0.3032311242993736</v>
      </c>
      <c r="H56" s="5" t="e">
        <f>E56/#REF!</f>
        <v>#REF!</v>
      </c>
      <c r="I56" s="5" t="e">
        <f>E56/#REF!</f>
        <v>#REF!</v>
      </c>
      <c r="J56" s="15">
        <f t="shared" si="4"/>
        <v>0.3032311242993736</v>
      </c>
      <c r="K56" s="15">
        <f t="shared" si="5"/>
        <v>0.3032311242993736</v>
      </c>
    </row>
    <row r="57" spans="1:11" ht="12.75">
      <c r="A57" s="68" t="s">
        <v>55</v>
      </c>
      <c r="B57" s="64"/>
      <c r="C57" s="6">
        <v>3033</v>
      </c>
      <c r="D57" s="6">
        <v>3033</v>
      </c>
      <c r="E57" s="73">
        <v>919.7</v>
      </c>
      <c r="F57" s="70">
        <v>16.4</v>
      </c>
      <c r="G57" s="71">
        <f>E57/C57</f>
        <v>0.3032311242993736</v>
      </c>
      <c r="H57" s="71" t="e">
        <f>E57/#REF!</f>
        <v>#REF!</v>
      </c>
      <c r="I57" s="71" t="e">
        <f>E57/#REF!</f>
        <v>#REF!</v>
      </c>
      <c r="J57" s="72">
        <f t="shared" si="4"/>
        <v>0.3032311242993736</v>
      </c>
      <c r="K57" s="72">
        <f t="shared" si="5"/>
        <v>0.3032311242993736</v>
      </c>
    </row>
    <row r="58" spans="1:11" ht="12.75">
      <c r="A58" s="7" t="s">
        <v>96</v>
      </c>
      <c r="B58" s="89" t="s">
        <v>97</v>
      </c>
      <c r="C58" s="6"/>
      <c r="D58" s="6"/>
      <c r="E58" s="12">
        <v>3.6</v>
      </c>
      <c r="F58" s="90"/>
      <c r="G58" s="30"/>
      <c r="H58" s="30"/>
      <c r="I58" s="30"/>
      <c r="J58" s="15"/>
      <c r="K58" s="15"/>
    </row>
    <row r="59" spans="1:11" ht="12.75">
      <c r="A59" s="68" t="s">
        <v>55</v>
      </c>
      <c r="B59" s="74"/>
      <c r="C59" s="6"/>
      <c r="D59" s="6"/>
      <c r="E59" s="73">
        <v>3.6</v>
      </c>
      <c r="F59" s="70"/>
      <c r="G59" s="71"/>
      <c r="H59" s="71"/>
      <c r="I59" s="71"/>
      <c r="J59" s="15"/>
      <c r="K59" s="15"/>
    </row>
    <row r="60" spans="1:11" ht="12.75">
      <c r="A60" s="7" t="s">
        <v>94</v>
      </c>
      <c r="B60" s="27" t="s">
        <v>56</v>
      </c>
      <c r="C60" s="4">
        <f>C61</f>
        <v>200</v>
      </c>
      <c r="D60" s="4">
        <f>D61</f>
        <v>200</v>
      </c>
      <c r="E60" s="4">
        <f>E61</f>
        <v>410.3</v>
      </c>
      <c r="F60" s="4">
        <f>F61</f>
        <v>181.9</v>
      </c>
      <c r="G60" s="5">
        <f>E60/C60</f>
        <v>2.0515</v>
      </c>
      <c r="H60" s="16" t="s">
        <v>16</v>
      </c>
      <c r="I60" s="16" t="s">
        <v>16</v>
      </c>
      <c r="J60" s="15" t="s">
        <v>16</v>
      </c>
      <c r="K60" s="15" t="s">
        <v>16</v>
      </c>
    </row>
    <row r="61" spans="1:11" ht="12.75">
      <c r="A61" s="68" t="s">
        <v>55</v>
      </c>
      <c r="B61" s="74"/>
      <c r="C61" s="6">
        <v>200</v>
      </c>
      <c r="D61" s="6">
        <v>200</v>
      </c>
      <c r="E61" s="73">
        <v>410.3</v>
      </c>
      <c r="F61" s="70">
        <v>181.9</v>
      </c>
      <c r="G61" s="71">
        <f>E61/C61</f>
        <v>2.0515</v>
      </c>
      <c r="H61" s="72"/>
      <c r="I61" s="72"/>
      <c r="J61" s="72" t="s">
        <v>16</v>
      </c>
      <c r="K61" s="72" t="s">
        <v>16</v>
      </c>
    </row>
    <row r="62" spans="1:11" ht="25.5">
      <c r="A62" s="7" t="s">
        <v>107</v>
      </c>
      <c r="B62" s="27" t="s">
        <v>27</v>
      </c>
      <c r="C62" s="6"/>
      <c r="D62" s="6"/>
      <c r="E62" s="12">
        <v>0</v>
      </c>
      <c r="F62" s="90"/>
      <c r="G62" s="30"/>
      <c r="H62" s="15"/>
      <c r="I62" s="15"/>
      <c r="J62" s="72"/>
      <c r="K62" s="72"/>
    </row>
    <row r="63" spans="1:11" ht="12" customHeight="1">
      <c r="A63" s="68" t="s">
        <v>49</v>
      </c>
      <c r="B63" s="74"/>
      <c r="C63" s="6"/>
      <c r="D63" s="6"/>
      <c r="E63" s="73"/>
      <c r="F63" s="70"/>
      <c r="G63" s="71"/>
      <c r="H63" s="72"/>
      <c r="I63" s="72"/>
      <c r="J63" s="72"/>
      <c r="K63" s="72"/>
    </row>
    <row r="64" spans="1:11" ht="12" customHeight="1">
      <c r="A64" s="117" t="s">
        <v>28</v>
      </c>
      <c r="B64" s="118"/>
      <c r="C64" s="13">
        <f>C56+C60</f>
        <v>3233</v>
      </c>
      <c r="D64" s="13">
        <f>D56+D60</f>
        <v>3233</v>
      </c>
      <c r="E64" s="13">
        <f>E56+E60+E59</f>
        <v>1333.6</v>
      </c>
      <c r="F64" s="13">
        <f>F56+F60</f>
        <v>198.3</v>
      </c>
      <c r="G64" s="14">
        <f>E64/C64</f>
        <v>0.41249613362202286</v>
      </c>
      <c r="H64" s="16" t="s">
        <v>16</v>
      </c>
      <c r="I64" s="16" t="s">
        <v>16</v>
      </c>
      <c r="J64" s="26">
        <f aca="true" t="shared" si="7" ref="J64:J83">E64/C64</f>
        <v>0.41249613362202286</v>
      </c>
      <c r="K64" s="26">
        <f aca="true" t="shared" si="8" ref="K64:K83">E64/D64</f>
        <v>0.41249613362202286</v>
      </c>
    </row>
    <row r="65" spans="1:11" ht="21" customHeight="1">
      <c r="A65" s="119" t="s">
        <v>57</v>
      </c>
      <c r="B65" s="120"/>
      <c r="C65" s="17">
        <f>C66+C67+C68+C69+C70+C71+C72+C73+C74</f>
        <v>35519.1</v>
      </c>
      <c r="D65" s="17">
        <f>D66+D67+D68+D69+D70+D71+D72+D73+D74</f>
        <v>36277.5</v>
      </c>
      <c r="E65" s="17">
        <f>E66+E67+E68+E69+E70+E71+E72+E73+E74</f>
        <v>34704.6</v>
      </c>
      <c r="F65" s="17" t="e">
        <f>F66+F67+F68+F69+F70+F71+F72+F73+F74</f>
        <v>#REF!</v>
      </c>
      <c r="G65" s="43">
        <f>E65/C65</f>
        <v>0.977068675726581</v>
      </c>
      <c r="H65" s="43" t="e">
        <f>E65/#REF!</f>
        <v>#REF!</v>
      </c>
      <c r="I65" s="43" t="e">
        <f>E65/#REF!</f>
        <v>#REF!</v>
      </c>
      <c r="J65" s="88">
        <f t="shared" si="7"/>
        <v>0.977068675726581</v>
      </c>
      <c r="K65" s="88">
        <f t="shared" si="8"/>
        <v>0.9566425470332851</v>
      </c>
    </row>
    <row r="66" spans="1:11" ht="12.75">
      <c r="A66" s="68" t="s">
        <v>47</v>
      </c>
      <c r="B66" s="64"/>
      <c r="C66" s="4">
        <f aca="true" t="shared" si="9" ref="C66:I66">C6+C16+C26+C36+C46</f>
        <v>2236.3</v>
      </c>
      <c r="D66" s="4">
        <f t="shared" si="9"/>
        <v>2236.3</v>
      </c>
      <c r="E66" s="4">
        <f t="shared" si="9"/>
        <v>2389.3</v>
      </c>
      <c r="F66" s="4">
        <f t="shared" si="9"/>
        <v>123.89999999999999</v>
      </c>
      <c r="G66" s="4">
        <f t="shared" si="9"/>
        <v>5.689289236242075</v>
      </c>
      <c r="H66" s="4" t="e">
        <f t="shared" si="9"/>
        <v>#REF!</v>
      </c>
      <c r="I66" s="4" t="e">
        <f t="shared" si="9"/>
        <v>#REF!</v>
      </c>
      <c r="J66" s="15">
        <f t="shared" si="7"/>
        <v>1.0684165809596209</v>
      </c>
      <c r="K66" s="15">
        <f t="shared" si="8"/>
        <v>1.0684165809596209</v>
      </c>
    </row>
    <row r="67" spans="1:11" ht="12.75">
      <c r="A67" s="68" t="s">
        <v>48</v>
      </c>
      <c r="B67" s="64"/>
      <c r="C67" s="4">
        <f aca="true" t="shared" si="10" ref="C67:E73">C7+C17+C27+C37+C47</f>
        <v>1045.5</v>
      </c>
      <c r="D67" s="4">
        <f t="shared" si="10"/>
        <v>1045.5</v>
      </c>
      <c r="E67" s="4">
        <f t="shared" si="10"/>
        <v>1043.6</v>
      </c>
      <c r="F67" s="4" t="e">
        <f>F7+F17+F27+F37+F47+#REF!</f>
        <v>#REF!</v>
      </c>
      <c r="G67" s="30">
        <f aca="true" t="shared" si="11" ref="G67:G73">E67/C67</f>
        <v>0.9981826877092299</v>
      </c>
      <c r="H67" s="5" t="e">
        <f>E67/#REF!</f>
        <v>#REF!</v>
      </c>
      <c r="I67" s="5" t="e">
        <f>E67/#REF!</f>
        <v>#REF!</v>
      </c>
      <c r="J67" s="15">
        <f t="shared" si="7"/>
        <v>0.9981826877092299</v>
      </c>
      <c r="K67" s="15">
        <f t="shared" si="8"/>
        <v>0.9981826877092299</v>
      </c>
    </row>
    <row r="68" spans="1:11" ht="12.75">
      <c r="A68" s="68" t="s">
        <v>49</v>
      </c>
      <c r="B68" s="64"/>
      <c r="C68" s="4">
        <f t="shared" si="10"/>
        <v>1848.9999999999998</v>
      </c>
      <c r="D68" s="4">
        <f t="shared" si="10"/>
        <v>1848.9999999999998</v>
      </c>
      <c r="E68" s="4">
        <f t="shared" si="10"/>
        <v>1807.1999999999998</v>
      </c>
      <c r="F68" s="4" t="e">
        <f>F8+F18+F28+F38+F48+#REF!</f>
        <v>#REF!</v>
      </c>
      <c r="G68" s="30">
        <f t="shared" si="11"/>
        <v>0.9773931855056788</v>
      </c>
      <c r="H68" s="5" t="e">
        <f>E68/#REF!</f>
        <v>#REF!</v>
      </c>
      <c r="I68" s="5" t="e">
        <f>E68/#REF!</f>
        <v>#REF!</v>
      </c>
      <c r="J68" s="15">
        <f t="shared" si="7"/>
        <v>0.9773931855056788</v>
      </c>
      <c r="K68" s="15">
        <f t="shared" si="8"/>
        <v>0.9773931855056788</v>
      </c>
    </row>
    <row r="69" spans="1:11" ht="13.5" customHeight="1">
      <c r="A69" s="68" t="s">
        <v>50</v>
      </c>
      <c r="B69" s="64"/>
      <c r="C69" s="4">
        <f t="shared" si="10"/>
        <v>2025.2</v>
      </c>
      <c r="D69" s="4">
        <f t="shared" si="10"/>
        <v>2718.6</v>
      </c>
      <c r="E69" s="4">
        <f t="shared" si="10"/>
        <v>2968.8</v>
      </c>
      <c r="F69" s="4" t="e">
        <f>F9+F19+F29+F39+F49+#REF!</f>
        <v>#REF!</v>
      </c>
      <c r="G69" s="30">
        <f t="shared" si="11"/>
        <v>1.4659292909342287</v>
      </c>
      <c r="H69" s="5" t="e">
        <f>E69/#REF!</f>
        <v>#REF!</v>
      </c>
      <c r="I69" s="5" t="e">
        <f>E69/#REF!</f>
        <v>#REF!</v>
      </c>
      <c r="J69" s="15">
        <f t="shared" si="7"/>
        <v>1.4659292909342287</v>
      </c>
      <c r="K69" s="15">
        <f t="shared" si="8"/>
        <v>1.0920326638711102</v>
      </c>
    </row>
    <row r="70" spans="1:11" ht="12.75">
      <c r="A70" s="68" t="s">
        <v>51</v>
      </c>
      <c r="B70" s="64"/>
      <c r="C70" s="4">
        <f t="shared" si="10"/>
        <v>1104.8</v>
      </c>
      <c r="D70" s="4">
        <f t="shared" si="10"/>
        <v>1104.8</v>
      </c>
      <c r="E70" s="4">
        <f t="shared" si="10"/>
        <v>1127.4</v>
      </c>
      <c r="F70" s="4" t="e">
        <f>F10+F20+F30+F40+F50+#REF!</f>
        <v>#REF!</v>
      </c>
      <c r="G70" s="30">
        <f t="shared" si="11"/>
        <v>1.020456191165822</v>
      </c>
      <c r="H70" s="5" t="e">
        <f>E70/#REF!</f>
        <v>#REF!</v>
      </c>
      <c r="I70" s="5" t="e">
        <f>E70/#REF!</f>
        <v>#REF!</v>
      </c>
      <c r="J70" s="15">
        <f t="shared" si="7"/>
        <v>1.020456191165822</v>
      </c>
      <c r="K70" s="15">
        <f t="shared" si="8"/>
        <v>1.020456191165822</v>
      </c>
    </row>
    <row r="71" spans="1:11" ht="12.75">
      <c r="A71" s="68" t="s">
        <v>52</v>
      </c>
      <c r="B71" s="64"/>
      <c r="C71" s="4">
        <f t="shared" si="10"/>
        <v>2478.7</v>
      </c>
      <c r="D71" s="4">
        <f t="shared" si="10"/>
        <v>2478.7</v>
      </c>
      <c r="E71" s="4">
        <f t="shared" si="10"/>
        <v>2689.0999999999995</v>
      </c>
      <c r="F71" s="4" t="e">
        <f>F11+F21+F31+F41+F51+#REF!</f>
        <v>#REF!</v>
      </c>
      <c r="G71" s="30">
        <f t="shared" si="11"/>
        <v>1.0848832049057973</v>
      </c>
      <c r="H71" s="5" t="e">
        <f>E71/#REF!</f>
        <v>#REF!</v>
      </c>
      <c r="I71" s="5" t="e">
        <f>E71/#REF!</f>
        <v>#REF!</v>
      </c>
      <c r="J71" s="15">
        <f t="shared" si="7"/>
        <v>1.0848832049057973</v>
      </c>
      <c r="K71" s="15">
        <f t="shared" si="8"/>
        <v>1.0848832049057973</v>
      </c>
    </row>
    <row r="72" spans="1:11" ht="12.75">
      <c r="A72" s="68" t="s">
        <v>53</v>
      </c>
      <c r="B72" s="64"/>
      <c r="C72" s="4">
        <f t="shared" si="10"/>
        <v>1235.3</v>
      </c>
      <c r="D72" s="4">
        <f t="shared" si="10"/>
        <v>1235.3</v>
      </c>
      <c r="E72" s="4">
        <f t="shared" si="10"/>
        <v>1372.8999999999999</v>
      </c>
      <c r="F72" s="4" t="e">
        <f>F12+F22+F32+F42+F52+#REF!</f>
        <v>#REF!</v>
      </c>
      <c r="G72" s="30">
        <f t="shared" si="11"/>
        <v>1.111389945762163</v>
      </c>
      <c r="H72" s="5" t="e">
        <f>E72/#REF!</f>
        <v>#REF!</v>
      </c>
      <c r="I72" s="5" t="e">
        <f>E72/#REF!</f>
        <v>#REF!</v>
      </c>
      <c r="J72" s="15">
        <f t="shared" si="7"/>
        <v>1.111389945762163</v>
      </c>
      <c r="K72" s="15">
        <f t="shared" si="8"/>
        <v>1.111389945762163</v>
      </c>
    </row>
    <row r="73" spans="1:11" ht="12.75">
      <c r="A73" s="68" t="s">
        <v>54</v>
      </c>
      <c r="B73" s="64"/>
      <c r="C73" s="4">
        <f t="shared" si="10"/>
        <v>1776.7</v>
      </c>
      <c r="D73" s="4">
        <f t="shared" si="10"/>
        <v>1841.7</v>
      </c>
      <c r="E73" s="4">
        <f t="shared" si="10"/>
        <v>2061</v>
      </c>
      <c r="F73" s="4" t="e">
        <f>F13+F23+F33+F43+F53+#REF!</f>
        <v>#REF!</v>
      </c>
      <c r="G73" s="30">
        <f t="shared" si="11"/>
        <v>1.1600157595542298</v>
      </c>
      <c r="H73" s="5" t="e">
        <f>E73/#REF!</f>
        <v>#REF!</v>
      </c>
      <c r="I73" s="5" t="e">
        <f>E73/#REF!</f>
        <v>#REF!</v>
      </c>
      <c r="J73" s="15">
        <f t="shared" si="7"/>
        <v>1.1600157595542298</v>
      </c>
      <c r="K73" s="15">
        <f t="shared" si="8"/>
        <v>1.1190747678775044</v>
      </c>
    </row>
    <row r="74" spans="1:11" ht="12.75">
      <c r="A74" s="68" t="s">
        <v>55</v>
      </c>
      <c r="B74" s="64"/>
      <c r="C74" s="4">
        <f>C14+C24+C34+C44+C54+C57+C61</f>
        <v>21767.6</v>
      </c>
      <c r="D74" s="4">
        <f>D14+D24+D34+D44+D54+D57+D61</f>
        <v>21767.6</v>
      </c>
      <c r="E74" s="4">
        <f>E14+E24+E34+E44+E54+E57+E61+E59</f>
        <v>19245.299999999996</v>
      </c>
      <c r="F74" s="4">
        <f>F14+F24+F34+F44+F54+F57+F61</f>
        <v>886.1999999999999</v>
      </c>
      <c r="G74" s="4">
        <f>G14+G24+G34+G44+G54+G57+G61</f>
        <v>12.071518140998279</v>
      </c>
      <c r="H74" s="4" t="e">
        <f>H14+H24+H34+H44+H54+H57+H61</f>
        <v>#REF!</v>
      </c>
      <c r="I74" s="4" t="e">
        <f>I14+I24+I34+I44+I54+I57+I61</f>
        <v>#REF!</v>
      </c>
      <c r="J74" s="15">
        <f t="shared" si="7"/>
        <v>0.8841259486576378</v>
      </c>
      <c r="K74" s="15">
        <f t="shared" si="8"/>
        <v>0.8841259486576378</v>
      </c>
    </row>
    <row r="75" spans="1:11" ht="63">
      <c r="A75" s="19" t="s">
        <v>58</v>
      </c>
      <c r="B75" s="1" t="s">
        <v>59</v>
      </c>
      <c r="C75" s="4">
        <f>C76+C77+C78+C79+C80+C81+C82+C83+C84</f>
        <v>12779.199999999999</v>
      </c>
      <c r="D75" s="4">
        <f>D76+D77+D78+D79+D80+D81+D82+D83+D84</f>
        <v>12779.199999999999</v>
      </c>
      <c r="E75" s="4">
        <f>E76+E77+E78+E79+E80+E81+E82+E83+E84</f>
        <v>12779.199999999999</v>
      </c>
      <c r="F75" s="4">
        <f>F76+F77+F78+F79+F80+F81+F82+F83+F84</f>
        <v>935.6</v>
      </c>
      <c r="G75" s="5">
        <f aca="true" t="shared" si="12" ref="G75:G83">E75/C75</f>
        <v>1</v>
      </c>
      <c r="H75" s="16" t="e">
        <f>E75/#REF!</f>
        <v>#REF!</v>
      </c>
      <c r="I75" s="16" t="e">
        <f>E75/#REF!</f>
        <v>#REF!</v>
      </c>
      <c r="J75" s="15">
        <f t="shared" si="7"/>
        <v>1</v>
      </c>
      <c r="K75" s="15">
        <f t="shared" si="8"/>
        <v>1</v>
      </c>
    </row>
    <row r="76" spans="1:11" ht="12.75">
      <c r="A76" s="68" t="s">
        <v>47</v>
      </c>
      <c r="B76" s="64"/>
      <c r="C76" s="6">
        <v>1837.3</v>
      </c>
      <c r="D76" s="6">
        <v>1837.3</v>
      </c>
      <c r="E76" s="6">
        <v>1837.3</v>
      </c>
      <c r="F76" s="6">
        <v>140.7</v>
      </c>
      <c r="G76" s="71">
        <f t="shared" si="12"/>
        <v>1</v>
      </c>
      <c r="H76" s="72" t="e">
        <f>E76/#REF!</f>
        <v>#REF!</v>
      </c>
      <c r="I76" s="72" t="e">
        <f>E76/#REF!</f>
        <v>#REF!</v>
      </c>
      <c r="J76" s="72">
        <f t="shared" si="7"/>
        <v>1</v>
      </c>
      <c r="K76" s="72">
        <f t="shared" si="8"/>
        <v>1</v>
      </c>
    </row>
    <row r="77" spans="1:11" ht="11.25" customHeight="1">
      <c r="A77" s="68" t="s">
        <v>48</v>
      </c>
      <c r="B77" s="64"/>
      <c r="C77" s="6">
        <v>1089.4</v>
      </c>
      <c r="D77" s="6">
        <v>1089.4</v>
      </c>
      <c r="E77" s="6">
        <v>1089.4</v>
      </c>
      <c r="F77" s="6">
        <v>83.4</v>
      </c>
      <c r="G77" s="71">
        <f t="shared" si="12"/>
        <v>1</v>
      </c>
      <c r="H77" s="72" t="e">
        <f>E77/#REF!</f>
        <v>#REF!</v>
      </c>
      <c r="I77" s="72" t="e">
        <f>E77/#REF!</f>
        <v>#REF!</v>
      </c>
      <c r="J77" s="72">
        <f t="shared" si="7"/>
        <v>1</v>
      </c>
      <c r="K77" s="72">
        <f t="shared" si="8"/>
        <v>1</v>
      </c>
    </row>
    <row r="78" spans="1:11" ht="12.75">
      <c r="A78" s="68" t="s">
        <v>49</v>
      </c>
      <c r="B78" s="64"/>
      <c r="C78" s="6">
        <v>1977.4</v>
      </c>
      <c r="D78" s="6">
        <v>1977.4</v>
      </c>
      <c r="E78" s="6">
        <v>1977.4</v>
      </c>
      <c r="F78" s="6">
        <v>151.4</v>
      </c>
      <c r="G78" s="71">
        <f t="shared" si="12"/>
        <v>1</v>
      </c>
      <c r="H78" s="72" t="e">
        <f>E78/#REF!</f>
        <v>#REF!</v>
      </c>
      <c r="I78" s="72" t="e">
        <f>E78/#REF!</f>
        <v>#REF!</v>
      </c>
      <c r="J78" s="72">
        <f t="shared" si="7"/>
        <v>1</v>
      </c>
      <c r="K78" s="72">
        <f t="shared" si="8"/>
        <v>1</v>
      </c>
    </row>
    <row r="79" spans="1:11" ht="13.5" customHeight="1">
      <c r="A79" s="68" t="s">
        <v>50</v>
      </c>
      <c r="B79" s="64"/>
      <c r="C79" s="6">
        <v>1680</v>
      </c>
      <c r="D79" s="6">
        <v>1680</v>
      </c>
      <c r="E79" s="6">
        <v>1680</v>
      </c>
      <c r="F79" s="6">
        <v>78.2</v>
      </c>
      <c r="G79" s="71">
        <f t="shared" si="12"/>
        <v>1</v>
      </c>
      <c r="H79" s="72" t="e">
        <f>E79/#REF!</f>
        <v>#REF!</v>
      </c>
      <c r="I79" s="72" t="e">
        <f>E79/#REF!</f>
        <v>#REF!</v>
      </c>
      <c r="J79" s="72">
        <f t="shared" si="7"/>
        <v>1</v>
      </c>
      <c r="K79" s="72">
        <f t="shared" si="8"/>
        <v>1</v>
      </c>
    </row>
    <row r="80" spans="1:11" ht="12.75">
      <c r="A80" s="68" t="s">
        <v>51</v>
      </c>
      <c r="B80" s="64"/>
      <c r="C80" s="6">
        <v>1860.9</v>
      </c>
      <c r="D80" s="6">
        <v>1860.9</v>
      </c>
      <c r="E80" s="6">
        <v>1860.9</v>
      </c>
      <c r="F80" s="6">
        <v>142.5</v>
      </c>
      <c r="G80" s="71">
        <f t="shared" si="12"/>
        <v>1</v>
      </c>
      <c r="H80" s="72" t="e">
        <f>E80/#REF!</f>
        <v>#REF!</v>
      </c>
      <c r="I80" s="72" t="e">
        <f>E80/#REF!</f>
        <v>#REF!</v>
      </c>
      <c r="J80" s="72">
        <f t="shared" si="7"/>
        <v>1</v>
      </c>
      <c r="K80" s="72">
        <f t="shared" si="8"/>
        <v>1</v>
      </c>
    </row>
    <row r="81" spans="1:11" ht="12.75">
      <c r="A81" s="68" t="s">
        <v>52</v>
      </c>
      <c r="B81" s="64"/>
      <c r="C81" s="6">
        <v>885.3</v>
      </c>
      <c r="D81" s="6">
        <v>885.3</v>
      </c>
      <c r="E81" s="6">
        <v>885.3</v>
      </c>
      <c r="F81" s="6">
        <v>94.4</v>
      </c>
      <c r="G81" s="71">
        <f t="shared" si="12"/>
        <v>1</v>
      </c>
      <c r="H81" s="72" t="e">
        <f>E81/#REF!</f>
        <v>#REF!</v>
      </c>
      <c r="I81" s="72" t="e">
        <f>E81/#REF!</f>
        <v>#REF!</v>
      </c>
      <c r="J81" s="72">
        <f t="shared" si="7"/>
        <v>1</v>
      </c>
      <c r="K81" s="72">
        <f t="shared" si="8"/>
        <v>1</v>
      </c>
    </row>
    <row r="82" spans="1:11" ht="12.75">
      <c r="A82" s="68" t="s">
        <v>53</v>
      </c>
      <c r="B82" s="64"/>
      <c r="C82" s="6">
        <v>2043.1</v>
      </c>
      <c r="D82" s="6">
        <v>2043.1</v>
      </c>
      <c r="E82" s="6">
        <v>2043.1</v>
      </c>
      <c r="F82" s="6">
        <v>95.1</v>
      </c>
      <c r="G82" s="71">
        <f t="shared" si="12"/>
        <v>1</v>
      </c>
      <c r="H82" s="72" t="e">
        <f>E82/#REF!</f>
        <v>#REF!</v>
      </c>
      <c r="I82" s="72" t="e">
        <f>E82/#REF!</f>
        <v>#REF!</v>
      </c>
      <c r="J82" s="72">
        <f t="shared" si="7"/>
        <v>1</v>
      </c>
      <c r="K82" s="72">
        <f t="shared" si="8"/>
        <v>1</v>
      </c>
    </row>
    <row r="83" spans="1:11" ht="12.75">
      <c r="A83" s="68" t="s">
        <v>54</v>
      </c>
      <c r="B83" s="64"/>
      <c r="C83" s="6">
        <v>1405.8</v>
      </c>
      <c r="D83" s="6">
        <v>1405.8</v>
      </c>
      <c r="E83" s="6">
        <v>1405.8</v>
      </c>
      <c r="F83" s="6">
        <v>149.9</v>
      </c>
      <c r="G83" s="71">
        <f t="shared" si="12"/>
        <v>1</v>
      </c>
      <c r="H83" s="72" t="e">
        <f>E83/#REF!</f>
        <v>#REF!</v>
      </c>
      <c r="I83" s="72" t="e">
        <f>E83/#REF!</f>
        <v>#REF!</v>
      </c>
      <c r="J83" s="72">
        <f t="shared" si="7"/>
        <v>1</v>
      </c>
      <c r="K83" s="72">
        <f t="shared" si="8"/>
        <v>1</v>
      </c>
    </row>
    <row r="84" spans="1:11" ht="12.75">
      <c r="A84" s="85" t="s">
        <v>55</v>
      </c>
      <c r="B84" s="64"/>
      <c r="C84" s="6"/>
      <c r="D84" s="6"/>
      <c r="E84" s="6"/>
      <c r="F84" s="70"/>
      <c r="G84" s="71"/>
      <c r="H84" s="72"/>
      <c r="I84" s="72"/>
      <c r="J84" s="15"/>
      <c r="K84" s="15"/>
    </row>
    <row r="85" spans="1:11" ht="110.25">
      <c r="A85" s="19" t="s">
        <v>60</v>
      </c>
      <c r="B85" s="1" t="s">
        <v>61</v>
      </c>
      <c r="C85" s="4">
        <f>C86+C87+C88+C89+C90+C91+C92+C93+C94</f>
        <v>886.3000000000001</v>
      </c>
      <c r="D85" s="4">
        <f>D86+D87+D88+D89+D90+D91+D92+D93+D94</f>
        <v>887.9000000000001</v>
      </c>
      <c r="E85" s="4">
        <f>E86+E87+E88+E89+E90+E91+E92+E93+E94</f>
        <v>887.9000000000001</v>
      </c>
      <c r="F85" s="4">
        <f>F86+F87+F88+F89+F90+F91+F92+F93+F94</f>
        <v>0</v>
      </c>
      <c r="G85" s="5">
        <f aca="true" t="shared" si="13" ref="G85:G103">E85/C85</f>
        <v>1.0018052578133816</v>
      </c>
      <c r="H85" s="5" t="e">
        <f>E85/#REF!</f>
        <v>#REF!</v>
      </c>
      <c r="I85" s="5" t="e">
        <f>E85/#REF!</f>
        <v>#REF!</v>
      </c>
      <c r="J85" s="15">
        <f aca="true" t="shared" si="14" ref="J85:J103">E85/C85</f>
        <v>1.0018052578133816</v>
      </c>
      <c r="K85" s="15">
        <f aca="true" t="shared" si="15" ref="K85:K105">E85/D85</f>
        <v>1</v>
      </c>
    </row>
    <row r="86" spans="1:11" ht="13.5" customHeight="1">
      <c r="A86" s="68" t="s">
        <v>47</v>
      </c>
      <c r="B86" s="64"/>
      <c r="C86" s="6">
        <v>68.1</v>
      </c>
      <c r="D86" s="6">
        <v>68.2</v>
      </c>
      <c r="E86" s="6">
        <v>68.2</v>
      </c>
      <c r="F86" s="70"/>
      <c r="G86" s="71">
        <f t="shared" si="13"/>
        <v>1.0014684287812043</v>
      </c>
      <c r="H86" s="71" t="e">
        <f>E86/#REF!</f>
        <v>#REF!</v>
      </c>
      <c r="I86" s="71" t="e">
        <f>E86/#REF!</f>
        <v>#REF!</v>
      </c>
      <c r="J86" s="72">
        <f t="shared" si="14"/>
        <v>1.0014684287812043</v>
      </c>
      <c r="K86" s="72">
        <f t="shared" si="15"/>
        <v>1</v>
      </c>
    </row>
    <row r="87" spans="1:11" ht="14.25" customHeight="1">
      <c r="A87" s="68" t="s">
        <v>48</v>
      </c>
      <c r="B87" s="64"/>
      <c r="C87" s="6">
        <v>68.1</v>
      </c>
      <c r="D87" s="6">
        <v>68.2</v>
      </c>
      <c r="E87" s="6">
        <v>68.2</v>
      </c>
      <c r="F87" s="70"/>
      <c r="G87" s="71">
        <f t="shared" si="13"/>
        <v>1.0014684287812043</v>
      </c>
      <c r="H87" s="71" t="e">
        <f>E87/#REF!</f>
        <v>#REF!</v>
      </c>
      <c r="I87" s="71" t="e">
        <f>E87/#REF!</f>
        <v>#REF!</v>
      </c>
      <c r="J87" s="72">
        <f t="shared" si="14"/>
        <v>1.0014684287812043</v>
      </c>
      <c r="K87" s="72">
        <f t="shared" si="15"/>
        <v>1</v>
      </c>
    </row>
    <row r="88" spans="1:11" ht="12.75">
      <c r="A88" s="68" t="s">
        <v>49</v>
      </c>
      <c r="B88" s="64"/>
      <c r="C88" s="6">
        <v>68.1</v>
      </c>
      <c r="D88" s="6">
        <v>68.2</v>
      </c>
      <c r="E88" s="6">
        <v>68.2</v>
      </c>
      <c r="F88" s="70"/>
      <c r="G88" s="71">
        <f t="shared" si="13"/>
        <v>1.0014684287812043</v>
      </c>
      <c r="H88" s="71" t="e">
        <f>E88/#REF!</f>
        <v>#REF!</v>
      </c>
      <c r="I88" s="71" t="e">
        <f>E88/#REF!</f>
        <v>#REF!</v>
      </c>
      <c r="J88" s="72">
        <f t="shared" si="14"/>
        <v>1.0014684287812043</v>
      </c>
      <c r="K88" s="72">
        <f t="shared" si="15"/>
        <v>1</v>
      </c>
    </row>
    <row r="89" spans="1:11" ht="14.25" customHeight="1">
      <c r="A89" s="68" t="s">
        <v>50</v>
      </c>
      <c r="B89" s="64"/>
      <c r="C89" s="6">
        <v>68.1</v>
      </c>
      <c r="D89" s="6">
        <v>68.2</v>
      </c>
      <c r="E89" s="6">
        <v>68.2</v>
      </c>
      <c r="F89" s="70"/>
      <c r="G89" s="71">
        <f t="shared" si="13"/>
        <v>1.0014684287812043</v>
      </c>
      <c r="H89" s="71" t="e">
        <f>E89/#REF!</f>
        <v>#REF!</v>
      </c>
      <c r="I89" s="71" t="e">
        <f>E89/#REF!</f>
        <v>#REF!</v>
      </c>
      <c r="J89" s="72">
        <f t="shared" si="14"/>
        <v>1.0014684287812043</v>
      </c>
      <c r="K89" s="72">
        <f t="shared" si="15"/>
        <v>1</v>
      </c>
    </row>
    <row r="90" spans="1:11" ht="12.75">
      <c r="A90" s="68" t="s">
        <v>51</v>
      </c>
      <c r="B90" s="64"/>
      <c r="C90" s="6">
        <v>68.1</v>
      </c>
      <c r="D90" s="6">
        <v>68.2</v>
      </c>
      <c r="E90" s="6">
        <v>68.2</v>
      </c>
      <c r="F90" s="70"/>
      <c r="G90" s="71">
        <f t="shared" si="13"/>
        <v>1.0014684287812043</v>
      </c>
      <c r="H90" s="71" t="e">
        <f>E90/#REF!</f>
        <v>#REF!</v>
      </c>
      <c r="I90" s="71" t="e">
        <f>E90/#REF!</f>
        <v>#REF!</v>
      </c>
      <c r="J90" s="72">
        <f t="shared" si="14"/>
        <v>1.0014684287812043</v>
      </c>
      <c r="K90" s="72">
        <f t="shared" si="15"/>
        <v>1</v>
      </c>
    </row>
    <row r="91" spans="1:11" ht="12.75">
      <c r="A91" s="68" t="s">
        <v>52</v>
      </c>
      <c r="B91" s="64"/>
      <c r="C91" s="6">
        <v>68.1</v>
      </c>
      <c r="D91" s="6">
        <v>68.2</v>
      </c>
      <c r="E91" s="6">
        <v>68.2</v>
      </c>
      <c r="F91" s="70"/>
      <c r="G91" s="71">
        <f t="shared" si="13"/>
        <v>1.0014684287812043</v>
      </c>
      <c r="H91" s="71" t="e">
        <f>E91/#REF!</f>
        <v>#REF!</v>
      </c>
      <c r="I91" s="71" t="e">
        <f>E91/#REF!</f>
        <v>#REF!</v>
      </c>
      <c r="J91" s="72">
        <f t="shared" si="14"/>
        <v>1.0014684287812043</v>
      </c>
      <c r="K91" s="72">
        <f t="shared" si="15"/>
        <v>1</v>
      </c>
    </row>
    <row r="92" spans="1:11" ht="12.75">
      <c r="A92" s="68" t="s">
        <v>53</v>
      </c>
      <c r="B92" s="64"/>
      <c r="C92" s="6">
        <v>68.1</v>
      </c>
      <c r="D92" s="6">
        <v>68.2</v>
      </c>
      <c r="E92" s="6">
        <v>68.2</v>
      </c>
      <c r="F92" s="70"/>
      <c r="G92" s="71">
        <f t="shared" si="13"/>
        <v>1.0014684287812043</v>
      </c>
      <c r="H92" s="71" t="e">
        <f>E92/#REF!</f>
        <v>#REF!</v>
      </c>
      <c r="I92" s="71" t="e">
        <f>E92/#REF!</f>
        <v>#REF!</v>
      </c>
      <c r="J92" s="72">
        <f t="shared" si="14"/>
        <v>1.0014684287812043</v>
      </c>
      <c r="K92" s="72">
        <f t="shared" si="15"/>
        <v>1</v>
      </c>
    </row>
    <row r="93" spans="1:253" ht="12.75">
      <c r="A93" s="68" t="s">
        <v>54</v>
      </c>
      <c r="B93" s="64"/>
      <c r="C93" s="6">
        <v>68.1</v>
      </c>
      <c r="D93" s="6">
        <v>68.2</v>
      </c>
      <c r="E93" s="6">
        <v>68.2</v>
      </c>
      <c r="F93" s="70"/>
      <c r="G93" s="71">
        <f t="shared" si="13"/>
        <v>1.0014684287812043</v>
      </c>
      <c r="H93" s="71" t="e">
        <f>E93/#REF!</f>
        <v>#REF!</v>
      </c>
      <c r="I93" s="71" t="e">
        <f>E93/#REF!</f>
        <v>#REF!</v>
      </c>
      <c r="J93" s="72">
        <f t="shared" si="14"/>
        <v>1.0014684287812043</v>
      </c>
      <c r="K93" s="72">
        <f t="shared" si="15"/>
        <v>1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2.75">
      <c r="A94" s="68" t="s">
        <v>55</v>
      </c>
      <c r="B94" s="64"/>
      <c r="C94" s="29">
        <v>341.5</v>
      </c>
      <c r="D94" s="29">
        <v>342.3</v>
      </c>
      <c r="E94" s="29">
        <v>342.3</v>
      </c>
      <c r="F94" s="70"/>
      <c r="G94" s="71">
        <f t="shared" si="13"/>
        <v>1.0023426061493412</v>
      </c>
      <c r="H94" s="5"/>
      <c r="I94" s="5"/>
      <c r="J94" s="72">
        <f t="shared" si="14"/>
        <v>1.0023426061493412</v>
      </c>
      <c r="K94" s="72">
        <f t="shared" si="15"/>
        <v>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11" s="9" customFormat="1" ht="12" customHeight="1">
      <c r="A95" s="19" t="s">
        <v>84</v>
      </c>
      <c r="B95" s="27" t="s">
        <v>95</v>
      </c>
      <c r="C95" s="4">
        <f>C96+C97+C98+C99+C100+C101+C102+C103+C104</f>
        <v>10102.4</v>
      </c>
      <c r="D95" s="4">
        <f>D96+D97+D98+D99+D100+D101+D102+D103+D104</f>
        <v>16988.8</v>
      </c>
      <c r="E95" s="12">
        <f>E96+E97+E98+E99+E100+E101+E102+E103+E104</f>
        <v>16804.199999999997</v>
      </c>
      <c r="F95" s="12">
        <f>F96+F97+F98+F99+F100+F101+F102+F103+F104</f>
        <v>1117.6999999999998</v>
      </c>
      <c r="G95" s="5">
        <f t="shared" si="13"/>
        <v>1.6633869179600884</v>
      </c>
      <c r="H95" s="16"/>
      <c r="I95" s="16"/>
      <c r="J95" s="15">
        <f t="shared" si="14"/>
        <v>1.6633869179600884</v>
      </c>
      <c r="K95" s="15">
        <f t="shared" si="15"/>
        <v>0.9891340177057825</v>
      </c>
    </row>
    <row r="96" spans="1:11" s="9" customFormat="1" ht="12.75">
      <c r="A96" s="68" t="s">
        <v>47</v>
      </c>
      <c r="B96" s="74"/>
      <c r="C96" s="74">
        <v>1024.7</v>
      </c>
      <c r="D96" s="75">
        <v>2679.7</v>
      </c>
      <c r="E96" s="73">
        <v>2679.7</v>
      </c>
      <c r="F96" s="73">
        <v>81.1</v>
      </c>
      <c r="G96" s="71">
        <f t="shared" si="13"/>
        <v>2.6151068605445493</v>
      </c>
      <c r="H96" s="5"/>
      <c r="I96" s="5"/>
      <c r="J96" s="72">
        <f t="shared" si="14"/>
        <v>2.6151068605445493</v>
      </c>
      <c r="K96" s="72">
        <f t="shared" si="15"/>
        <v>1</v>
      </c>
    </row>
    <row r="97" spans="1:11" s="9" customFormat="1" ht="12.75" customHeight="1">
      <c r="A97" s="68" t="s">
        <v>48</v>
      </c>
      <c r="B97" s="74"/>
      <c r="C97" s="74">
        <v>1523.6</v>
      </c>
      <c r="D97" s="75">
        <v>1884.6</v>
      </c>
      <c r="E97" s="73">
        <v>1884.6</v>
      </c>
      <c r="F97" s="73">
        <v>120.6</v>
      </c>
      <c r="G97" s="71">
        <f t="shared" si="13"/>
        <v>1.2369388290889998</v>
      </c>
      <c r="H97" s="5"/>
      <c r="I97" s="5"/>
      <c r="J97" s="72">
        <f t="shared" si="14"/>
        <v>1.2369388290889998</v>
      </c>
      <c r="K97" s="72">
        <f t="shared" si="15"/>
        <v>1</v>
      </c>
    </row>
    <row r="98" spans="1:11" s="9" customFormat="1" ht="12.75">
      <c r="A98" s="68" t="s">
        <v>49</v>
      </c>
      <c r="B98" s="74"/>
      <c r="C98" s="75">
        <v>601.2</v>
      </c>
      <c r="D98" s="75">
        <v>2058.8</v>
      </c>
      <c r="E98" s="73">
        <v>2058.8</v>
      </c>
      <c r="F98" s="73">
        <v>47.6</v>
      </c>
      <c r="G98" s="71">
        <f t="shared" si="13"/>
        <v>3.424484364604125</v>
      </c>
      <c r="H98" s="5"/>
      <c r="I98" s="5"/>
      <c r="J98" s="72">
        <f t="shared" si="14"/>
        <v>3.424484364604125</v>
      </c>
      <c r="K98" s="72">
        <f t="shared" si="15"/>
        <v>1</v>
      </c>
    </row>
    <row r="99" spans="1:11" s="9" customFormat="1" ht="12.75">
      <c r="A99" s="68" t="s">
        <v>50</v>
      </c>
      <c r="B99" s="74"/>
      <c r="C99" s="74">
        <v>290.3</v>
      </c>
      <c r="D99" s="75">
        <v>311.7</v>
      </c>
      <c r="E99" s="73">
        <v>311.7</v>
      </c>
      <c r="F99" s="73"/>
      <c r="G99" s="71">
        <f t="shared" si="13"/>
        <v>1.0737168446434722</v>
      </c>
      <c r="H99" s="5"/>
      <c r="I99" s="5"/>
      <c r="J99" s="72">
        <f t="shared" si="14"/>
        <v>1.0737168446434722</v>
      </c>
      <c r="K99" s="72">
        <f t="shared" si="15"/>
        <v>1</v>
      </c>
    </row>
    <row r="100" spans="1:11" s="9" customFormat="1" ht="12.75">
      <c r="A100" s="68" t="s">
        <v>51</v>
      </c>
      <c r="B100" s="74"/>
      <c r="C100" s="74">
        <v>616.2</v>
      </c>
      <c r="D100" s="75">
        <v>754.1</v>
      </c>
      <c r="E100" s="73">
        <v>754.1</v>
      </c>
      <c r="F100" s="73">
        <v>48.8</v>
      </c>
      <c r="G100" s="71">
        <f t="shared" si="13"/>
        <v>1.223790976955534</v>
      </c>
      <c r="H100" s="30"/>
      <c r="I100" s="30"/>
      <c r="J100" s="72">
        <f t="shared" si="14"/>
        <v>1.223790976955534</v>
      </c>
      <c r="K100" s="72">
        <f t="shared" si="15"/>
        <v>1</v>
      </c>
    </row>
    <row r="101" spans="1:11" s="9" customFormat="1" ht="12.75" customHeight="1">
      <c r="A101" s="68" t="s">
        <v>52</v>
      </c>
      <c r="B101" s="74"/>
      <c r="C101" s="74">
        <v>2867.4</v>
      </c>
      <c r="D101" s="75">
        <v>3983.4</v>
      </c>
      <c r="E101" s="73">
        <v>3808.9</v>
      </c>
      <c r="F101" s="73">
        <v>454</v>
      </c>
      <c r="G101" s="71">
        <f t="shared" si="13"/>
        <v>1.3283462370091372</v>
      </c>
      <c r="H101" s="5"/>
      <c r="I101" s="5"/>
      <c r="J101" s="72">
        <f t="shared" si="14"/>
        <v>1.3283462370091372</v>
      </c>
      <c r="K101" s="72">
        <f t="shared" si="15"/>
        <v>0.9561932017874177</v>
      </c>
    </row>
    <row r="102" spans="1:11" s="9" customFormat="1" ht="12.75">
      <c r="A102" s="68" t="s">
        <v>53</v>
      </c>
      <c r="B102" s="74"/>
      <c r="C102" s="74">
        <v>869.9</v>
      </c>
      <c r="D102" s="75">
        <v>934</v>
      </c>
      <c r="E102" s="73">
        <v>934</v>
      </c>
      <c r="F102" s="73"/>
      <c r="G102" s="71">
        <f t="shared" si="13"/>
        <v>1.0736866306472008</v>
      </c>
      <c r="H102" s="5"/>
      <c r="I102" s="5"/>
      <c r="J102" s="72">
        <f t="shared" si="14"/>
        <v>1.0736866306472008</v>
      </c>
      <c r="K102" s="72">
        <f t="shared" si="15"/>
        <v>1</v>
      </c>
    </row>
    <row r="103" spans="1:11" s="9" customFormat="1" ht="12.75">
      <c r="A103" s="68" t="s">
        <v>54</v>
      </c>
      <c r="B103" s="74"/>
      <c r="C103" s="74">
        <v>2309.1</v>
      </c>
      <c r="D103" s="75">
        <v>2847.4</v>
      </c>
      <c r="E103" s="73">
        <v>2837.3</v>
      </c>
      <c r="F103" s="73">
        <v>365.6</v>
      </c>
      <c r="G103" s="71">
        <f t="shared" si="13"/>
        <v>1.2287471309168077</v>
      </c>
      <c r="H103" s="5"/>
      <c r="I103" s="5"/>
      <c r="J103" s="72">
        <f t="shared" si="14"/>
        <v>1.2287471309168077</v>
      </c>
      <c r="K103" s="72">
        <f t="shared" si="15"/>
        <v>0.9964529044040177</v>
      </c>
    </row>
    <row r="104" spans="1:11" s="9" customFormat="1" ht="12.75">
      <c r="A104" s="85" t="s">
        <v>55</v>
      </c>
      <c r="B104" s="64"/>
      <c r="C104" s="64"/>
      <c r="D104" s="73">
        <v>1535.1</v>
      </c>
      <c r="E104" s="73">
        <v>1535.1</v>
      </c>
      <c r="F104" s="73"/>
      <c r="G104" s="71"/>
      <c r="H104" s="5"/>
      <c r="I104" s="5"/>
      <c r="J104" s="72"/>
      <c r="K104" s="72">
        <f t="shared" si="15"/>
        <v>1</v>
      </c>
    </row>
    <row r="105" spans="1:11" s="9" customFormat="1" ht="26.25">
      <c r="A105" s="19" t="s">
        <v>112</v>
      </c>
      <c r="B105" s="27" t="s">
        <v>113</v>
      </c>
      <c r="C105" s="11">
        <f>C106+C107</f>
        <v>0</v>
      </c>
      <c r="D105" s="98">
        <f aca="true" t="shared" si="16" ref="D105:I105">D106+D107</f>
        <v>210</v>
      </c>
      <c r="E105" s="11">
        <f t="shared" si="16"/>
        <v>210</v>
      </c>
      <c r="F105" s="11">
        <f t="shared" si="16"/>
        <v>0</v>
      </c>
      <c r="G105" s="11">
        <f t="shared" si="16"/>
        <v>0</v>
      </c>
      <c r="H105" s="11">
        <f t="shared" si="16"/>
        <v>0</v>
      </c>
      <c r="I105" s="11">
        <f t="shared" si="16"/>
        <v>0</v>
      </c>
      <c r="J105" s="15"/>
      <c r="K105" s="15">
        <f t="shared" si="15"/>
        <v>1</v>
      </c>
    </row>
    <row r="106" spans="1:11" s="9" customFormat="1" ht="12.75">
      <c r="A106" s="68" t="s">
        <v>52</v>
      </c>
      <c r="B106" s="74"/>
      <c r="C106" s="64"/>
      <c r="D106" s="73"/>
      <c r="E106" s="73"/>
      <c r="F106" s="73"/>
      <c r="G106" s="71"/>
      <c r="H106" s="5"/>
      <c r="I106" s="5"/>
      <c r="J106" s="72"/>
      <c r="K106" s="72"/>
    </row>
    <row r="107" spans="1:11" s="9" customFormat="1" ht="12.75">
      <c r="A107" s="85" t="s">
        <v>55</v>
      </c>
      <c r="B107" s="74"/>
      <c r="C107" s="64"/>
      <c r="D107" s="73">
        <v>210</v>
      </c>
      <c r="E107" s="73">
        <v>210</v>
      </c>
      <c r="F107" s="73"/>
      <c r="G107" s="71"/>
      <c r="H107" s="5"/>
      <c r="I107" s="5"/>
      <c r="J107" s="72"/>
      <c r="K107" s="72">
        <f>E107/D107</f>
        <v>1</v>
      </c>
    </row>
    <row r="108" spans="1:11" s="9" customFormat="1" ht="39">
      <c r="A108" s="19" t="s">
        <v>114</v>
      </c>
      <c r="B108" s="27" t="s">
        <v>115</v>
      </c>
      <c r="C108" s="11">
        <f>C109+C110</f>
        <v>0</v>
      </c>
      <c r="D108" s="11">
        <f aca="true" t="shared" si="17" ref="D108:I108">D109+D110</f>
        <v>517.7</v>
      </c>
      <c r="E108" s="11">
        <f t="shared" si="17"/>
        <v>515.7</v>
      </c>
      <c r="F108" s="11">
        <f t="shared" si="17"/>
        <v>0</v>
      </c>
      <c r="G108" s="11">
        <f t="shared" si="17"/>
        <v>0</v>
      </c>
      <c r="H108" s="11">
        <f t="shared" si="17"/>
        <v>0</v>
      </c>
      <c r="I108" s="11">
        <f t="shared" si="17"/>
        <v>0</v>
      </c>
      <c r="J108" s="15"/>
      <c r="K108" s="15">
        <f>E108/D108</f>
        <v>0.9961367587405834</v>
      </c>
    </row>
    <row r="109" spans="1:11" s="9" customFormat="1" ht="12.75">
      <c r="A109" s="68" t="s">
        <v>52</v>
      </c>
      <c r="B109" s="74"/>
      <c r="C109" s="64"/>
      <c r="D109" s="73">
        <v>158</v>
      </c>
      <c r="E109" s="73">
        <v>156</v>
      </c>
      <c r="F109" s="73"/>
      <c r="G109" s="71"/>
      <c r="H109" s="5"/>
      <c r="I109" s="5"/>
      <c r="J109" s="72"/>
      <c r="K109" s="72"/>
    </row>
    <row r="110" spans="1:11" s="9" customFormat="1" ht="12.75">
      <c r="A110" s="85" t="s">
        <v>55</v>
      </c>
      <c r="B110" s="74"/>
      <c r="C110" s="64"/>
      <c r="D110" s="73">
        <v>359.7</v>
      </c>
      <c r="E110" s="73">
        <v>359.7</v>
      </c>
      <c r="F110" s="73"/>
      <c r="G110" s="71"/>
      <c r="H110" s="5"/>
      <c r="I110" s="5"/>
      <c r="J110" s="72"/>
      <c r="K110" s="72">
        <f aca="true" t="shared" si="18" ref="K110:K130">E110/D110</f>
        <v>1</v>
      </c>
    </row>
    <row r="111" spans="1:11" s="9" customFormat="1" ht="12.75">
      <c r="A111" s="129" t="s">
        <v>62</v>
      </c>
      <c r="B111" s="130"/>
      <c r="C111" s="12">
        <f>C112+C113+C114+C115+C116+C117+C118+C119+C120</f>
        <v>23767.899999999998</v>
      </c>
      <c r="D111" s="12">
        <f>D112+D113+D114+D115+D116+D117+D118+D119+D120</f>
        <v>31383.59999999999</v>
      </c>
      <c r="E111" s="12">
        <f>E112+E113+E114+E115+E116+E117+E118+E119+E120</f>
        <v>31196.999999999993</v>
      </c>
      <c r="F111" s="12">
        <f>F112+F113+F114+F115+F116+F117+F118+F119+F120</f>
        <v>2053.2999999999997</v>
      </c>
      <c r="G111" s="30">
        <f aca="true" t="shared" si="19" ref="G111:G119">E111/C111</f>
        <v>1.3125686324833072</v>
      </c>
      <c r="H111" s="5" t="e">
        <f>E111/#REF!</f>
        <v>#REF!</v>
      </c>
      <c r="I111" s="5" t="e">
        <f>E111/#REF!</f>
        <v>#REF!</v>
      </c>
      <c r="J111" s="15">
        <f aca="true" t="shared" si="20" ref="J111:J119">E111/C111</f>
        <v>1.3125686324833072</v>
      </c>
      <c r="K111" s="15">
        <f t="shared" si="18"/>
        <v>0.994054219401216</v>
      </c>
    </row>
    <row r="112" spans="1:11" s="9" customFormat="1" ht="12.75">
      <c r="A112" s="20" t="s">
        <v>47</v>
      </c>
      <c r="B112" s="21"/>
      <c r="C112" s="4">
        <f aca="true" t="shared" si="21" ref="C112:F116">C86+C76+C96</f>
        <v>2930.1</v>
      </c>
      <c r="D112" s="4">
        <f t="shared" si="21"/>
        <v>4585.2</v>
      </c>
      <c r="E112" s="4">
        <f t="shared" si="21"/>
        <v>4585.2</v>
      </c>
      <c r="F112" s="4">
        <f t="shared" si="21"/>
        <v>221.79999999999998</v>
      </c>
      <c r="G112" s="30">
        <f t="shared" si="19"/>
        <v>1.5648612675335312</v>
      </c>
      <c r="H112" s="5" t="e">
        <f>E112/#REF!</f>
        <v>#REF!</v>
      </c>
      <c r="I112" s="5" t="e">
        <f>E112/#REF!</f>
        <v>#REF!</v>
      </c>
      <c r="J112" s="15">
        <f t="shared" si="20"/>
        <v>1.5648612675335312</v>
      </c>
      <c r="K112" s="15">
        <f t="shared" si="18"/>
        <v>1</v>
      </c>
    </row>
    <row r="113" spans="1:253" ht="12.75">
      <c r="A113" s="20" t="s">
        <v>48</v>
      </c>
      <c r="B113" s="11"/>
      <c r="C113" s="4">
        <f t="shared" si="21"/>
        <v>2681.1</v>
      </c>
      <c r="D113" s="4">
        <f t="shared" si="21"/>
        <v>3042.2</v>
      </c>
      <c r="E113" s="4">
        <f t="shared" si="21"/>
        <v>3042.2</v>
      </c>
      <c r="F113" s="4">
        <f t="shared" si="21"/>
        <v>204</v>
      </c>
      <c r="G113" s="30">
        <f t="shared" si="19"/>
        <v>1.1346835254186713</v>
      </c>
      <c r="H113" s="5" t="e">
        <f>E113/#REF!</f>
        <v>#REF!</v>
      </c>
      <c r="I113" s="5" t="e">
        <f>E113/#REF!</f>
        <v>#REF!</v>
      </c>
      <c r="J113" s="15">
        <f t="shared" si="20"/>
        <v>1.1346835254186713</v>
      </c>
      <c r="K113" s="15">
        <f t="shared" si="18"/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20" t="s">
        <v>49</v>
      </c>
      <c r="B114" s="11"/>
      <c r="C114" s="4">
        <f t="shared" si="21"/>
        <v>2646.7</v>
      </c>
      <c r="D114" s="4">
        <f t="shared" si="21"/>
        <v>4104.400000000001</v>
      </c>
      <c r="E114" s="4">
        <f t="shared" si="21"/>
        <v>4104.400000000001</v>
      </c>
      <c r="F114" s="4">
        <f t="shared" si="21"/>
        <v>199</v>
      </c>
      <c r="G114" s="30">
        <f t="shared" si="19"/>
        <v>1.5507613254241133</v>
      </c>
      <c r="H114" s="5" t="e">
        <f>E114/#REF!</f>
        <v>#REF!</v>
      </c>
      <c r="I114" s="5" t="e">
        <f>E114/#REF!</f>
        <v>#REF!</v>
      </c>
      <c r="J114" s="15">
        <f t="shared" si="20"/>
        <v>1.5507613254241133</v>
      </c>
      <c r="K114" s="15">
        <f t="shared" si="18"/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20" t="s">
        <v>50</v>
      </c>
      <c r="B115" s="21"/>
      <c r="C115" s="4">
        <f t="shared" si="21"/>
        <v>2038.3999999999999</v>
      </c>
      <c r="D115" s="4">
        <f t="shared" si="21"/>
        <v>2059.9</v>
      </c>
      <c r="E115" s="4">
        <f t="shared" si="21"/>
        <v>2059.9</v>
      </c>
      <c r="F115" s="4">
        <f t="shared" si="21"/>
        <v>78.2</v>
      </c>
      <c r="G115" s="30">
        <f t="shared" si="19"/>
        <v>1.0105474882260597</v>
      </c>
      <c r="H115" s="5" t="e">
        <f>E115/#REF!</f>
        <v>#REF!</v>
      </c>
      <c r="I115" s="5" t="e">
        <f>E115/#REF!</f>
        <v>#REF!</v>
      </c>
      <c r="J115" s="15">
        <f t="shared" si="20"/>
        <v>1.0105474882260597</v>
      </c>
      <c r="K115" s="15">
        <f t="shared" si="18"/>
        <v>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20" t="s">
        <v>51</v>
      </c>
      <c r="B116" s="11"/>
      <c r="C116" s="4">
        <f t="shared" si="21"/>
        <v>2545.2</v>
      </c>
      <c r="D116" s="4">
        <f t="shared" si="21"/>
        <v>2683.2000000000003</v>
      </c>
      <c r="E116" s="4">
        <f t="shared" si="21"/>
        <v>2683.2000000000003</v>
      </c>
      <c r="F116" s="4">
        <f t="shared" si="21"/>
        <v>191.3</v>
      </c>
      <c r="G116" s="30">
        <f t="shared" si="19"/>
        <v>1.0542197076850544</v>
      </c>
      <c r="H116" s="5" t="e">
        <f>E116/#REF!</f>
        <v>#REF!</v>
      </c>
      <c r="I116" s="5" t="e">
        <f>E116/#REF!</f>
        <v>#REF!</v>
      </c>
      <c r="J116" s="15">
        <f t="shared" si="20"/>
        <v>1.0542197076850544</v>
      </c>
      <c r="K116" s="15">
        <f t="shared" si="18"/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20" t="s">
        <v>52</v>
      </c>
      <c r="B117" s="11"/>
      <c r="C117" s="4">
        <f>C91+C81+C101+C109</f>
        <v>3820.8</v>
      </c>
      <c r="D117" s="4">
        <f>D91+D81+D101+D109+D106</f>
        <v>5094.9</v>
      </c>
      <c r="E117" s="4">
        <f>E91+E81+E101+E109</f>
        <v>4918.4</v>
      </c>
      <c r="F117" s="4">
        <f>F91+F81+F101</f>
        <v>548.4</v>
      </c>
      <c r="G117" s="30">
        <f t="shared" si="19"/>
        <v>1.2872696817420435</v>
      </c>
      <c r="H117" s="5" t="e">
        <f>E117/#REF!</f>
        <v>#REF!</v>
      </c>
      <c r="I117" s="5" t="e">
        <f>E117/#REF!</f>
        <v>#REF!</v>
      </c>
      <c r="J117" s="15">
        <f t="shared" si="20"/>
        <v>1.2872696817420435</v>
      </c>
      <c r="K117" s="15">
        <f t="shared" si="18"/>
        <v>0.9653575143771222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20" t="s">
        <v>53</v>
      </c>
      <c r="B118" s="11"/>
      <c r="C118" s="4">
        <f aca="true" t="shared" si="22" ref="C118:E119">C92+C82+C102</f>
        <v>2981.1</v>
      </c>
      <c r="D118" s="4">
        <f t="shared" si="22"/>
        <v>3045.2999999999997</v>
      </c>
      <c r="E118" s="4">
        <f t="shared" si="22"/>
        <v>3045.2999999999997</v>
      </c>
      <c r="F118" s="4">
        <f>F92+F82+F102</f>
        <v>95.1</v>
      </c>
      <c r="G118" s="30">
        <f t="shared" si="19"/>
        <v>1.0215356747509308</v>
      </c>
      <c r="H118" s="5" t="e">
        <f>E118/#REF!</f>
        <v>#REF!</v>
      </c>
      <c r="I118" s="5" t="e">
        <f>E118/#REF!</f>
        <v>#REF!</v>
      </c>
      <c r="J118" s="15">
        <f t="shared" si="20"/>
        <v>1.0215356747509308</v>
      </c>
      <c r="K118" s="15">
        <f t="shared" si="18"/>
        <v>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11" ht="12.75">
      <c r="A119" s="20" t="s">
        <v>54</v>
      </c>
      <c r="B119" s="11"/>
      <c r="C119" s="4">
        <f t="shared" si="22"/>
        <v>3783</v>
      </c>
      <c r="D119" s="4">
        <f t="shared" si="22"/>
        <v>4321.4</v>
      </c>
      <c r="E119" s="4">
        <f t="shared" si="22"/>
        <v>4311.3</v>
      </c>
      <c r="F119" s="4">
        <f>F93+F83+F103</f>
        <v>515.5</v>
      </c>
      <c r="G119" s="30">
        <f t="shared" si="19"/>
        <v>1.1396510705789056</v>
      </c>
      <c r="H119" s="5" t="e">
        <f>E119/#REF!</f>
        <v>#REF!</v>
      </c>
      <c r="I119" s="5" t="e">
        <f>E119/#REF!</f>
        <v>#REF!</v>
      </c>
      <c r="J119" s="15">
        <f t="shared" si="20"/>
        <v>1.1396510705789056</v>
      </c>
      <c r="K119" s="15">
        <f t="shared" si="18"/>
        <v>0.9976627944647569</v>
      </c>
    </row>
    <row r="120" spans="1:11" ht="12.75">
      <c r="A120" s="20" t="s">
        <v>55</v>
      </c>
      <c r="B120" s="11"/>
      <c r="C120" s="4">
        <f aca="true" t="shared" si="23" ref="C120:I120">C94+C84+C104+C107+C110</f>
        <v>341.5</v>
      </c>
      <c r="D120" s="4">
        <f t="shared" si="23"/>
        <v>2447.0999999999995</v>
      </c>
      <c r="E120" s="4">
        <f t="shared" si="23"/>
        <v>2447.0999999999995</v>
      </c>
      <c r="F120" s="4">
        <f t="shared" si="23"/>
        <v>0</v>
      </c>
      <c r="G120" s="4">
        <f t="shared" si="23"/>
        <v>1.0023426061493412</v>
      </c>
      <c r="H120" s="4">
        <f t="shared" si="23"/>
        <v>0</v>
      </c>
      <c r="I120" s="4">
        <f t="shared" si="23"/>
        <v>0</v>
      </c>
      <c r="J120" s="15" t="s">
        <v>16</v>
      </c>
      <c r="K120" s="15">
        <f t="shared" si="18"/>
        <v>1</v>
      </c>
    </row>
    <row r="121" spans="1:11" ht="16.5">
      <c r="A121" s="115" t="s">
        <v>40</v>
      </c>
      <c r="B121" s="116"/>
      <c r="C121" s="17">
        <f>C111+C65</f>
        <v>59287</v>
      </c>
      <c r="D121" s="17">
        <f>D111+D65</f>
        <v>67661.09999999999</v>
      </c>
      <c r="E121" s="17">
        <f>E111+E65</f>
        <v>65901.59999999999</v>
      </c>
      <c r="F121" s="86" t="e">
        <f>F111+F65</f>
        <v>#REF!</v>
      </c>
      <c r="G121" s="18">
        <f aca="true" t="shared" si="24" ref="G121:G130">E121/C121</f>
        <v>1.111569146693204</v>
      </c>
      <c r="H121" s="18" t="e">
        <f>E121/#REF!</f>
        <v>#REF!</v>
      </c>
      <c r="I121" s="18" t="e">
        <f>E121/#REF!</f>
        <v>#REF!</v>
      </c>
      <c r="J121" s="88">
        <f aca="true" t="shared" si="25" ref="J121:J130">E121/C121</f>
        <v>1.111569146693204</v>
      </c>
      <c r="K121" s="88">
        <f t="shared" si="18"/>
        <v>0.9739953976509398</v>
      </c>
    </row>
    <row r="122" spans="1:11" ht="16.5">
      <c r="A122" s="22" t="s">
        <v>47</v>
      </c>
      <c r="B122" s="23"/>
      <c r="C122" s="24">
        <f aca="true" t="shared" si="26" ref="C122:F130">C66+C112</f>
        <v>5166.4</v>
      </c>
      <c r="D122" s="24">
        <f t="shared" si="26"/>
        <v>6821.5</v>
      </c>
      <c r="E122" s="24">
        <f t="shared" si="26"/>
        <v>6974.5</v>
      </c>
      <c r="F122" s="87">
        <f t="shared" si="26"/>
        <v>345.7</v>
      </c>
      <c r="G122" s="52">
        <f t="shared" si="24"/>
        <v>1.349972901827191</v>
      </c>
      <c r="H122" s="52" t="e">
        <f>E122/#REF!</f>
        <v>#REF!</v>
      </c>
      <c r="I122" s="52" t="e">
        <f>E122/#REF!</f>
        <v>#REF!</v>
      </c>
      <c r="J122" s="88">
        <f t="shared" si="25"/>
        <v>1.349972901827191</v>
      </c>
      <c r="K122" s="88">
        <f t="shared" si="18"/>
        <v>1.0224290845122042</v>
      </c>
    </row>
    <row r="123" spans="1:11" ht="16.5">
      <c r="A123" s="22" t="s">
        <v>48</v>
      </c>
      <c r="B123" s="23"/>
      <c r="C123" s="24">
        <f t="shared" si="26"/>
        <v>3726.6</v>
      </c>
      <c r="D123" s="24">
        <f t="shared" si="26"/>
        <v>4087.7</v>
      </c>
      <c r="E123" s="24">
        <f t="shared" si="26"/>
        <v>4085.7999999999997</v>
      </c>
      <c r="F123" s="87" t="e">
        <f t="shared" si="26"/>
        <v>#REF!</v>
      </c>
      <c r="G123" s="52">
        <f t="shared" si="24"/>
        <v>1.0963881285890624</v>
      </c>
      <c r="H123" s="52" t="e">
        <f>E123/#REF!</f>
        <v>#REF!</v>
      </c>
      <c r="I123" s="52" t="e">
        <f>E123/#REF!</f>
        <v>#REF!</v>
      </c>
      <c r="J123" s="88">
        <f t="shared" si="25"/>
        <v>1.0963881285890624</v>
      </c>
      <c r="K123" s="88">
        <f t="shared" si="18"/>
        <v>0.9995351909386696</v>
      </c>
    </row>
    <row r="124" spans="1:11" ht="16.5">
      <c r="A124" s="22" t="s">
        <v>49</v>
      </c>
      <c r="B124" s="23"/>
      <c r="C124" s="24">
        <f t="shared" si="26"/>
        <v>4495.7</v>
      </c>
      <c r="D124" s="24">
        <f t="shared" si="26"/>
        <v>5953.400000000001</v>
      </c>
      <c r="E124" s="24">
        <f t="shared" si="26"/>
        <v>5911.6</v>
      </c>
      <c r="F124" s="87" t="e">
        <f t="shared" si="26"/>
        <v>#REF!</v>
      </c>
      <c r="G124" s="52">
        <f t="shared" si="24"/>
        <v>1.3149453922637189</v>
      </c>
      <c r="H124" s="52" t="e">
        <f>E124/#REF!</f>
        <v>#REF!</v>
      </c>
      <c r="I124" s="52" t="e">
        <f>E124/#REF!</f>
        <v>#REF!</v>
      </c>
      <c r="J124" s="88">
        <f t="shared" si="25"/>
        <v>1.3149453922637189</v>
      </c>
      <c r="K124" s="88">
        <f t="shared" si="18"/>
        <v>0.9929788020290926</v>
      </c>
    </row>
    <row r="125" spans="1:11" ht="12.75" customHeight="1" hidden="1">
      <c r="A125" s="22" t="s">
        <v>50</v>
      </c>
      <c r="B125" s="23"/>
      <c r="C125" s="24">
        <f t="shared" si="26"/>
        <v>4063.6</v>
      </c>
      <c r="D125" s="24">
        <f t="shared" si="26"/>
        <v>4778.5</v>
      </c>
      <c r="E125" s="24">
        <f t="shared" si="26"/>
        <v>5028.700000000001</v>
      </c>
      <c r="F125" s="87" t="e">
        <f t="shared" si="26"/>
        <v>#REF!</v>
      </c>
      <c r="G125" s="52">
        <f t="shared" si="24"/>
        <v>1.2374987695639337</v>
      </c>
      <c r="H125" s="52" t="e">
        <f>E125/#REF!</f>
        <v>#REF!</v>
      </c>
      <c r="I125" s="52" t="e">
        <f>E125/#REF!</f>
        <v>#REF!</v>
      </c>
      <c r="J125" s="88">
        <f t="shared" si="25"/>
        <v>1.2374987695639337</v>
      </c>
      <c r="K125" s="88">
        <f t="shared" si="18"/>
        <v>1.052359527048237</v>
      </c>
    </row>
    <row r="126" spans="1:11" ht="16.5">
      <c r="A126" s="22" t="s">
        <v>51</v>
      </c>
      <c r="B126" s="23"/>
      <c r="C126" s="24">
        <f t="shared" si="26"/>
        <v>3650</v>
      </c>
      <c r="D126" s="24">
        <f t="shared" si="26"/>
        <v>3788</v>
      </c>
      <c r="E126" s="24">
        <f t="shared" si="26"/>
        <v>3810.6000000000004</v>
      </c>
      <c r="F126" s="87" t="e">
        <f t="shared" si="26"/>
        <v>#REF!</v>
      </c>
      <c r="G126" s="52">
        <f t="shared" si="24"/>
        <v>1.044</v>
      </c>
      <c r="H126" s="52" t="e">
        <f>E126/#REF!</f>
        <v>#REF!</v>
      </c>
      <c r="I126" s="52" t="e">
        <f>E126/#REF!</f>
        <v>#REF!</v>
      </c>
      <c r="J126" s="88">
        <f t="shared" si="25"/>
        <v>1.044</v>
      </c>
      <c r="K126" s="88">
        <f t="shared" si="18"/>
        <v>1.0059662090813095</v>
      </c>
    </row>
    <row r="127" spans="1:11" ht="16.5">
      <c r="A127" s="22" t="s">
        <v>52</v>
      </c>
      <c r="B127" s="23"/>
      <c r="C127" s="24">
        <f t="shared" si="26"/>
        <v>6299.5</v>
      </c>
      <c r="D127" s="24">
        <f t="shared" si="26"/>
        <v>7573.599999999999</v>
      </c>
      <c r="E127" s="24">
        <f t="shared" si="26"/>
        <v>7607.499999999999</v>
      </c>
      <c r="F127" s="87" t="e">
        <f t="shared" si="26"/>
        <v>#REF!</v>
      </c>
      <c r="G127" s="52">
        <f t="shared" si="24"/>
        <v>1.2076355266290975</v>
      </c>
      <c r="H127" s="52" t="e">
        <f>E127/#REF!</f>
        <v>#REF!</v>
      </c>
      <c r="I127" s="52" t="e">
        <f>E127/#REF!</f>
        <v>#REF!</v>
      </c>
      <c r="J127" s="88">
        <f t="shared" si="25"/>
        <v>1.2076355266290975</v>
      </c>
      <c r="K127" s="88">
        <f t="shared" si="18"/>
        <v>1.004476074786099</v>
      </c>
    </row>
    <row r="128" spans="1:11" ht="16.5">
      <c r="A128" s="22" t="s">
        <v>53</v>
      </c>
      <c r="B128" s="23"/>
      <c r="C128" s="24">
        <f t="shared" si="26"/>
        <v>4216.4</v>
      </c>
      <c r="D128" s="24">
        <f t="shared" si="26"/>
        <v>4280.599999999999</v>
      </c>
      <c r="E128" s="24">
        <f t="shared" si="26"/>
        <v>4418.2</v>
      </c>
      <c r="F128" s="87" t="e">
        <f t="shared" si="26"/>
        <v>#REF!</v>
      </c>
      <c r="G128" s="52">
        <f t="shared" si="24"/>
        <v>1.0478607342756854</v>
      </c>
      <c r="H128" s="52" t="e">
        <f>E128/#REF!</f>
        <v>#REF!</v>
      </c>
      <c r="I128" s="52" t="e">
        <f>E128/#REF!</f>
        <v>#REF!</v>
      </c>
      <c r="J128" s="88">
        <f t="shared" si="25"/>
        <v>1.0478607342756854</v>
      </c>
      <c r="K128" s="88">
        <f t="shared" si="18"/>
        <v>1.0321450263981686</v>
      </c>
    </row>
    <row r="129" spans="1:11" ht="16.5">
      <c r="A129" s="22" t="s">
        <v>54</v>
      </c>
      <c r="B129" s="23"/>
      <c r="C129" s="24">
        <f t="shared" si="26"/>
        <v>5559.7</v>
      </c>
      <c r="D129" s="24">
        <f t="shared" si="26"/>
        <v>6163.099999999999</v>
      </c>
      <c r="E129" s="24">
        <f t="shared" si="26"/>
        <v>6372.3</v>
      </c>
      <c r="F129" s="87" t="e">
        <f t="shared" si="26"/>
        <v>#REF!</v>
      </c>
      <c r="G129" s="52">
        <f t="shared" si="24"/>
        <v>1.146158965411803</v>
      </c>
      <c r="H129" s="52" t="e">
        <f>E129/#REF!</f>
        <v>#REF!</v>
      </c>
      <c r="I129" s="52" t="e">
        <f>E129/#REF!</f>
        <v>#REF!</v>
      </c>
      <c r="J129" s="88">
        <f t="shared" si="25"/>
        <v>1.146158965411803</v>
      </c>
      <c r="K129" s="88">
        <f t="shared" si="18"/>
        <v>1.0339439567749997</v>
      </c>
    </row>
    <row r="130" spans="1:11" ht="16.5">
      <c r="A130" s="25" t="s">
        <v>55</v>
      </c>
      <c r="B130" s="23"/>
      <c r="C130" s="24">
        <f t="shared" si="26"/>
        <v>22109.1</v>
      </c>
      <c r="D130" s="24">
        <f t="shared" si="26"/>
        <v>24214.699999999997</v>
      </c>
      <c r="E130" s="24">
        <f t="shared" si="26"/>
        <v>21692.399999999994</v>
      </c>
      <c r="F130" s="24">
        <f t="shared" si="26"/>
        <v>886.1999999999999</v>
      </c>
      <c r="G130" s="52">
        <f t="shared" si="24"/>
        <v>0.981152557091876</v>
      </c>
      <c r="H130" s="52" t="e">
        <f>E130/#REF!</f>
        <v>#REF!</v>
      </c>
      <c r="I130" s="52" t="e">
        <f>E130/#REF!</f>
        <v>#REF!</v>
      </c>
      <c r="J130" s="88">
        <f t="shared" si="25"/>
        <v>0.981152557091876</v>
      </c>
      <c r="K130" s="88">
        <f t="shared" si="18"/>
        <v>0.89583600044601</v>
      </c>
    </row>
    <row r="131" spans="8:11" ht="12.75">
      <c r="H131" s="76"/>
      <c r="I131" s="76"/>
      <c r="J131" s="100"/>
      <c r="K131" s="76"/>
    </row>
    <row r="132" spans="8:11" ht="12.75">
      <c r="H132" s="76"/>
      <c r="I132" s="76"/>
      <c r="J132" s="76"/>
      <c r="K132" s="76"/>
    </row>
    <row r="133" spans="8:11" ht="12.75">
      <c r="H133" s="76"/>
      <c r="I133" s="76"/>
      <c r="J133" s="76"/>
      <c r="K133" s="76"/>
    </row>
    <row r="134" spans="8:11" ht="12.75">
      <c r="H134" s="76"/>
      <c r="I134" s="76"/>
      <c r="J134" s="76"/>
      <c r="K134" s="76"/>
    </row>
    <row r="135" spans="8:11" ht="12.75">
      <c r="H135" s="76"/>
      <c r="I135" s="76"/>
      <c r="J135" s="76"/>
      <c r="K135" s="76"/>
    </row>
    <row r="136" spans="8:11" ht="12.75">
      <c r="H136" s="76"/>
      <c r="I136" s="76"/>
      <c r="J136" s="76"/>
      <c r="K136" s="76"/>
    </row>
    <row r="137" spans="8:11" ht="12.75">
      <c r="H137" s="76"/>
      <c r="I137" s="76"/>
      <c r="J137" s="76"/>
      <c r="K137" s="76"/>
    </row>
    <row r="138" spans="8:11" ht="12.75">
      <c r="H138" s="76"/>
      <c r="I138" s="76"/>
      <c r="J138" s="76"/>
      <c r="K138" s="76"/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</sheetData>
  <sheetProtection/>
  <mergeCells count="11">
    <mergeCell ref="A1:F1"/>
    <mergeCell ref="A2:F2"/>
    <mergeCell ref="A55:B55"/>
    <mergeCell ref="B3:B4"/>
    <mergeCell ref="A111:B111"/>
    <mergeCell ref="A121:B121"/>
    <mergeCell ref="A64:B64"/>
    <mergeCell ref="A65:B65"/>
    <mergeCell ref="A3:A4"/>
    <mergeCell ref="C3:C4"/>
    <mergeCell ref="D3:D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2016-03-25T04:09:08Z</dcterms:modified>
  <cp:category/>
  <cp:version/>
  <cp:contentType/>
  <cp:contentStatus/>
</cp:coreProperties>
</file>