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<sst xmlns="http://schemas.openxmlformats.org/spreadsheetml/2006/main" count="311" uniqueCount="125">
  <si>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</si>
  <si>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</si>
  <si>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</si>
  <si>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</si>
  <si>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</si>
  <si>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</si>
  <si>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</si>
  <si>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</si>
  <si>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</si>
  <si>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</si>
  <si>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</si>
  <si>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</si>
  <si>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</si>
  <si>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</si>
  <si>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</si>
  <si>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</si>
  <si>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</si>
  <si>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</si>
  <si>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</si>
  <si>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</si>
  <si>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</si>
  <si>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</si>
  <si>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</si>
  <si>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</si>
  <si>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</si>
  <si>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</si>
  <si>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</si>
  <si>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</si>
  <si>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</si>
  <si>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</si>
  <si>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</si>
  <si>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</si>
  <si>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</si>
  <si>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</si>
  <si>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</si>
  <si>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</si>
  <si>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</si>
  <si>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</si>
  <si>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</si>
  <si>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</si>
  <si>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</si>
  <si>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</si>
  <si>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</si>
  <si>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</si>
  <si>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</si>
  <si>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</si>
  <si>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</si>
  <si>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</si>
  <si>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</si>
  <si>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</si>
  <si>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</si>
  <si>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</si>
  <si>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</si>
  <si>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</si>
  <si>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</si>
  <si>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</si>
  <si>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</si>
  <si>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</si>
  <si>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</si>
  <si>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</si>
  <si>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</si>
  <si>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</si>
  <si>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</si>
  <si>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</si>
  <si>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</si>
  <si>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</si>
  <si>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</si>
  <si>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</si>
  <si>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</si>
  <si>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</si>
  <si>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</si>
  <si>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</si>
  <si>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</si>
  <si>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</si>
  <si>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</si>
  <si>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</si>
  <si>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</si>
  <si>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</si>
  <si>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</si>
  <si>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</si>
  <si>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</si>
  <si>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</si>
  <si>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</si>
  <si>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</si>
  <si>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</si>
  <si>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</si>
  <si>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</si>
  <si>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</si>
  <si>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</si>
  <si>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</si>
  <si>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</si>
  <si>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</si>
  <si>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</si>
  <si>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</si>
  <si>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</si>
  <si>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</si>
  <si>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</si>
  <si>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</si>
  <si>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</si>
  <si>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</si>
  <si>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</si>
  <si>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</si>
  <si>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</si>
  <si>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</si>
  <si>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</si>
  <si>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</si>
  <si>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</si>
  <si>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</si>
  <si>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</si>
  <si>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</si>
  <si>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</si>
  <si>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</si>
  <si>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</si>
  <si>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</si>
  <si>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</si>
  <si>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</si>
  <si>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</si>
  <si>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</si>
  <si>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001 117 05 000 10 0000 180</t>
  </si>
  <si>
    <t>2 19 05000 13 0000 151</t>
  </si>
  <si>
    <t>на 1 марта 2016 года</t>
  </si>
  <si>
    <t>исполнено на 1 марта</t>
  </si>
  <si>
    <t>на 1марта 2016 года</t>
  </si>
  <si>
    <t>об исполнении бюджетов поселений на 1 марта 2016 г.</t>
  </si>
  <si>
    <t>на 1 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</si>
</sst>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районный 01.02.2016"/>
      <sheetName val="районный 01.03.2016"/>
      <sheetName val="поселения 01.02.2016"/>
      <sheetName val="поселения 01.03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31">
      <selection activeCell="E36" sqref="E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" customHeight="1">
      <c r="A3" s="103" t="s">
        <v>120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121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41">
        <v>113506.3</v>
      </c>
      <c r="D5" s="41">
        <v>113506.3</v>
      </c>
      <c r="E5" s="41">
        <v>14102.5</v>
      </c>
      <c r="F5" s="95">
        <f>E5/C5</f>
        <v>0.12424420494721439</v>
      </c>
      <c r="G5" s="95">
        <f>E5/D5</f>
        <v>0.12424420494721439</v>
      </c>
    </row>
    <row r="6" spans="1:7" ht="15.75" outlineLevel="1">
      <c r="A6" s="39" t="s">
        <v>81</v>
      </c>
      <c r="B6" s="45" t="s">
        <v>82</v>
      </c>
      <c r="C6" s="41">
        <v>10356.1</v>
      </c>
      <c r="D6" s="41">
        <v>10356.1</v>
      </c>
      <c r="E6" s="41">
        <v>799.4</v>
      </c>
      <c r="F6" s="95">
        <f>E6/C6</f>
        <v>0.07719122063324996</v>
      </c>
      <c r="G6" s="95">
        <f>E6/D6</f>
        <v>0.07719122063324996</v>
      </c>
    </row>
    <row r="7" spans="1:7" ht="15.75" outlineLevel="1">
      <c r="A7" s="39" t="s">
        <v>6</v>
      </c>
      <c r="B7" s="45" t="s">
        <v>7</v>
      </c>
      <c r="C7" s="41">
        <v>6969.8</v>
      </c>
      <c r="D7" s="41">
        <v>6969.8</v>
      </c>
      <c r="E7" s="41">
        <v>1224.5</v>
      </c>
      <c r="F7" s="95">
        <f>E7/C7</f>
        <v>0.1756865333295073</v>
      </c>
      <c r="G7" s="95">
        <f>E7/D7</f>
        <v>0.1756865333295073</v>
      </c>
    </row>
    <row r="8" spans="1:7" ht="15.75" outlineLevel="1">
      <c r="A8" s="39" t="s">
        <v>8</v>
      </c>
      <c r="B8" s="45" t="s">
        <v>9</v>
      </c>
      <c r="C8" s="41">
        <v>13.4</v>
      </c>
      <c r="D8" s="41">
        <v>13.4</v>
      </c>
      <c r="E8" s="41">
        <v>1.8</v>
      </c>
      <c r="F8" s="95">
        <f>E8/C8</f>
        <v>0.13432835820895522</v>
      </c>
      <c r="G8" s="95">
        <f>E8/D8</f>
        <v>0.13432835820895522</v>
      </c>
    </row>
    <row r="9" spans="1:7" ht="15.75" outlineLevel="1">
      <c r="A9" s="39" t="s">
        <v>10</v>
      </c>
      <c r="B9" s="45" t="s">
        <v>70</v>
      </c>
      <c r="C9" s="41">
        <v>1438.7</v>
      </c>
      <c r="D9" s="41">
        <v>1438.7</v>
      </c>
      <c r="E9" s="41">
        <v>71.2</v>
      </c>
      <c r="F9" s="95">
        <f>E9/C9</f>
        <v>0.04948912212413985</v>
      </c>
      <c r="G9" s="95">
        <f>E9/D9</f>
        <v>0.04948912212413985</v>
      </c>
    </row>
    <row r="10" spans="1:7" ht="15.75" outlineLevel="1">
      <c r="A10" s="39" t="s">
        <v>102</v>
      </c>
      <c r="B10" s="45" t="s">
        <v>98</v>
      </c>
      <c r="C10" s="41">
        <v>4110.8</v>
      </c>
      <c r="D10" s="41">
        <v>4110.8</v>
      </c>
      <c r="E10" s="41">
        <v>588.4</v>
      </c>
      <c r="F10" s="95">
        <f>E10/C10</f>
        <v>0.14313515617398073</v>
      </c>
      <c r="G10" s="95">
        <f>E10/D10</f>
        <v>0.14313515617398073</v>
      </c>
    </row>
    <row r="11" spans="1:7" ht="15.75" outlineLevel="1">
      <c r="A11" s="39" t="s">
        <v>102</v>
      </c>
      <c r="B11" s="45" t="s">
        <v>99</v>
      </c>
      <c r="C11" s="41">
        <v>4889</v>
      </c>
      <c r="D11" s="41">
        <v>4889</v>
      </c>
      <c r="E11" s="41">
        <v>56.2</v>
      </c>
      <c r="F11" s="95">
        <f>E11/C11</f>
        <v>0.011495193291061568</v>
      </c>
      <c r="G11" s="95">
        <f>E11/D11</f>
        <v>0.011495193291061568</v>
      </c>
    </row>
    <row r="12" spans="1:7" ht="15.75" outlineLevel="1">
      <c r="A12" s="39" t="s">
        <v>12</v>
      </c>
      <c r="B12" s="45" t="s">
        <v>13</v>
      </c>
      <c r="C12" s="41">
        <v>1779.4</v>
      </c>
      <c r="D12" s="41">
        <v>1779.4</v>
      </c>
      <c r="E12" s="41">
        <v>288.9</v>
      </c>
      <c r="F12" s="95">
        <f>E12/C12</f>
        <v>0.1623580982353602</v>
      </c>
      <c r="G12" s="95">
        <f>E12/D12</f>
        <v>0.1623580982353602</v>
      </c>
    </row>
    <row r="13" spans="1:249" s="47" customFormat="1" ht="15.75" outlineLevel="1">
      <c r="A13" s="39" t="s">
        <v>14</v>
      </c>
      <c r="B13" s="45" t="s">
        <v>15</v>
      </c>
      <c r="C13" s="41"/>
      <c r="D13" s="41"/>
      <c r="E13" s="41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101" t="s">
        <v>17</v>
      </c>
      <c r="B14" s="101"/>
      <c r="C14" s="42">
        <f>SUM(C5:C13)</f>
        <v>143063.5</v>
      </c>
      <c r="D14" s="42">
        <f>SUM(D5:D13)</f>
        <v>143063.5</v>
      </c>
      <c r="E14" s="42">
        <f>SUM(E5:E13)</f>
        <v>17132.9</v>
      </c>
      <c r="F14" s="43">
        <f>E14/C14</f>
        <v>0.11975731056488903</v>
      </c>
      <c r="G14" s="43">
        <f>E14/D14</f>
        <v>0.11975731056488903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7" ht="15.75" outlineLevel="1">
      <c r="A15" s="39" t="s">
        <v>76</v>
      </c>
      <c r="B15" s="40" t="s">
        <v>18</v>
      </c>
      <c r="C15" s="41">
        <v>4593.1</v>
      </c>
      <c r="D15" s="41">
        <v>4593.1</v>
      </c>
      <c r="E15" s="41">
        <v>133.6</v>
      </c>
      <c r="F15" s="95">
        <f>E15/C15</f>
        <v>0.029087108924255946</v>
      </c>
      <c r="G15" s="95">
        <f>E15/D15</f>
        <v>0.029087108924255946</v>
      </c>
    </row>
    <row r="16" spans="1:7" ht="15.75" outlineLevel="1">
      <c r="A16" s="39" t="s">
        <v>85</v>
      </c>
      <c r="B16" s="40" t="s">
        <v>18</v>
      </c>
      <c r="C16" s="41">
        <v>306.1</v>
      </c>
      <c r="D16" s="41">
        <v>306.1</v>
      </c>
      <c r="E16" s="41">
        <v>70.1</v>
      </c>
      <c r="F16" s="95">
        <f>E16/C16</f>
        <v>0.22901012740934332</v>
      </c>
      <c r="G16" s="95">
        <f>E16/D16</f>
        <v>0.22901012740934332</v>
      </c>
    </row>
    <row r="17" spans="1:7" ht="31.5" outlineLevel="1">
      <c r="A17" s="39" t="s">
        <v>67</v>
      </c>
      <c r="B17" s="45" t="s">
        <v>19</v>
      </c>
      <c r="C17" s="41">
        <v>1430.1</v>
      </c>
      <c r="D17" s="41">
        <v>1430.1</v>
      </c>
      <c r="E17" s="41">
        <v>431.9</v>
      </c>
      <c r="F17" s="95">
        <f>E17/C17</f>
        <v>0.3020068526676456</v>
      </c>
      <c r="G17" s="95">
        <f>E17/D17</f>
        <v>0.3020068526676456</v>
      </c>
    </row>
    <row r="18" spans="1:7" ht="31.5" outlineLevel="1">
      <c r="A18" s="39" t="s">
        <v>73</v>
      </c>
      <c r="B18" s="45" t="s">
        <v>74</v>
      </c>
      <c r="C18" s="41">
        <v>23</v>
      </c>
      <c r="D18" s="41">
        <v>23</v>
      </c>
      <c r="E18" s="41"/>
      <c r="F18" s="95">
        <f>E18/C18</f>
        <v>0</v>
      </c>
      <c r="G18" s="95">
        <f>E18/D18</f>
        <v>0</v>
      </c>
    </row>
    <row r="19" spans="1:7" ht="31.5" outlineLevel="1">
      <c r="A19" s="39" t="s">
        <v>66</v>
      </c>
      <c r="B19" s="45" t="s">
        <v>20</v>
      </c>
      <c r="C19" s="41">
        <v>120</v>
      </c>
      <c r="D19" s="41">
        <v>120</v>
      </c>
      <c r="E19" s="41">
        <v>46</v>
      </c>
      <c r="F19" s="95">
        <f>E19/C19</f>
        <v>0.38333333333333336</v>
      </c>
      <c r="G19" s="95">
        <f>E19/D19</f>
        <v>0.38333333333333336</v>
      </c>
    </row>
    <row r="20" spans="1:7" ht="31.5" outlineLevel="1">
      <c r="A20" s="39" t="s">
        <v>21</v>
      </c>
      <c r="B20" s="45" t="s">
        <v>22</v>
      </c>
      <c r="C20" s="41">
        <v>284.5</v>
      </c>
      <c r="D20" s="41">
        <v>284.5</v>
      </c>
      <c r="E20" s="41">
        <v>254</v>
      </c>
      <c r="F20" s="95">
        <f>E20/C20</f>
        <v>0.8927943760984183</v>
      </c>
      <c r="G20" s="95">
        <f>E20/D20</f>
        <v>0.8927943760984183</v>
      </c>
    </row>
    <row r="21" spans="1:7" ht="15.75" outlineLevel="1">
      <c r="A21" s="39" t="s">
        <v>103</v>
      </c>
      <c r="B21" s="45" t="s">
        <v>104</v>
      </c>
      <c r="C21" s="41"/>
      <c r="D21" s="41"/>
      <c r="E21" s="41">
        <v>3.2</v>
      </c>
      <c r="F21" s="95"/>
      <c r="G21" s="95"/>
    </row>
    <row r="22" spans="1:7" ht="30.75" customHeight="1" outlineLevel="1">
      <c r="A22" s="39" t="s">
        <v>97</v>
      </c>
      <c r="B22" s="45" t="s">
        <v>92</v>
      </c>
      <c r="C22" s="41"/>
      <c r="D22" s="41"/>
      <c r="E22" s="41">
        <v>67.9</v>
      </c>
      <c r="F22" s="95"/>
      <c r="G22" s="95"/>
    </row>
    <row r="23" spans="1:7" ht="31.5" outlineLevel="1">
      <c r="A23" s="39" t="s">
        <v>80</v>
      </c>
      <c r="B23" s="45" t="s">
        <v>75</v>
      </c>
      <c r="C23" s="41">
        <v>100</v>
      </c>
      <c r="D23" s="41">
        <v>100</v>
      </c>
      <c r="E23" s="41"/>
      <c r="F23" s="95">
        <f>E23/C23</f>
        <v>0</v>
      </c>
      <c r="G23" s="95">
        <f>E23/D23</f>
        <v>0</v>
      </c>
    </row>
    <row r="24" spans="1:7" ht="15.75" outlineLevel="1">
      <c r="A24" s="39" t="s">
        <v>79</v>
      </c>
      <c r="B24" s="45" t="s">
        <v>23</v>
      </c>
      <c r="C24" s="41">
        <v>800</v>
      </c>
      <c r="D24" s="41">
        <v>800</v>
      </c>
      <c r="E24" s="41">
        <v>52.7</v>
      </c>
      <c r="F24" s="95">
        <f>E24/C24</f>
        <v>0.065875</v>
      </c>
      <c r="G24" s="95">
        <f>E24/D24</f>
        <v>0.065875</v>
      </c>
    </row>
    <row r="25" spans="1:7" ht="15.75" outlineLevel="1">
      <c r="A25" s="39" t="s">
        <v>24</v>
      </c>
      <c r="B25" s="45" t="s">
        <v>25</v>
      </c>
      <c r="C25" s="41">
        <v>664.3</v>
      </c>
      <c r="D25" s="41">
        <v>664.3</v>
      </c>
      <c r="E25" s="41">
        <v>41.4</v>
      </c>
      <c r="F25" s="95">
        <f>E25/C25</f>
        <v>0.06232124040343218</v>
      </c>
      <c r="G25" s="95">
        <f>E25/D25</f>
        <v>0.06232124040343218</v>
      </c>
    </row>
    <row r="26" spans="1:249" s="48" customFormat="1" ht="31.5" outlineLevel="1">
      <c r="A26" s="39" t="s">
        <v>26</v>
      </c>
      <c r="B26" s="45" t="s">
        <v>27</v>
      </c>
      <c r="C26" s="41"/>
      <c r="D26" s="41"/>
      <c r="E26" s="41"/>
      <c r="F26" s="95"/>
      <c r="G26" s="9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0" t="s">
        <v>28</v>
      </c>
      <c r="B27" s="100"/>
      <c r="C27" s="42">
        <f>SUM(C15:C26)</f>
        <v>8321.1</v>
      </c>
      <c r="D27" s="42">
        <f>SUM(D15:D26)</f>
        <v>8321.1</v>
      </c>
      <c r="E27" s="42">
        <f>SUM(E15:E26)</f>
        <v>1100.8</v>
      </c>
      <c r="F27" s="43">
        <f>E27/C27</f>
        <v>0.1322902020165603</v>
      </c>
      <c r="G27" s="43">
        <f>E27/D27</f>
        <v>0.1322902020165603</v>
      </c>
    </row>
    <row r="28" spans="1:7" s="48" customFormat="1" ht="15.75" outlineLevel="1">
      <c r="A28" s="102" t="s">
        <v>29</v>
      </c>
      <c r="B28" s="102"/>
      <c r="C28" s="42">
        <f>C14+C27</f>
        <v>151384.6</v>
      </c>
      <c r="D28" s="42">
        <f>D14+D27</f>
        <v>151384.6</v>
      </c>
      <c r="E28" s="42">
        <f>E14+E27</f>
        <v>18233.7</v>
      </c>
      <c r="F28" s="43">
        <f>E28/C28</f>
        <v>0.12044620126485785</v>
      </c>
      <c r="G28" s="43">
        <f>E28/D28</f>
        <v>0.12044620126485785</v>
      </c>
    </row>
    <row r="29" spans="1:7" s="48" customFormat="1" ht="47.25" customHeight="1" outlineLevel="1">
      <c r="A29" s="49" t="s">
        <v>30</v>
      </c>
      <c r="B29" s="1" t="s">
        <v>31</v>
      </c>
      <c r="C29" s="42">
        <f>C30+C37</f>
        <v>314110.5</v>
      </c>
      <c r="D29" s="42">
        <f>D30+D37+D35+D36</f>
        <v>313857</v>
      </c>
      <c r="E29" s="42">
        <f>E30+E37+E35+E36</f>
        <v>52668.4</v>
      </c>
      <c r="F29" s="44">
        <f>E29/C29</f>
        <v>0.16767475140117888</v>
      </c>
      <c r="G29" s="44">
        <f>E29/D29</f>
        <v>0.16781018106972284</v>
      </c>
    </row>
    <row r="30" spans="1:249" ht="78.75">
      <c r="A30" s="49" t="s">
        <v>32</v>
      </c>
      <c r="B30" s="1" t="s">
        <v>33</v>
      </c>
      <c r="C30" s="42">
        <f>C31+C32+C33+C34</f>
        <v>314110.5</v>
      </c>
      <c r="D30" s="42">
        <f>D31+D32+D33+D34</f>
        <v>314140.5</v>
      </c>
      <c r="E30" s="42">
        <f>E31+E32+E33+E34</f>
        <v>52951.9</v>
      </c>
      <c r="F30" s="44">
        <f>E30/C30</f>
        <v>0.168577300026583</v>
      </c>
      <c r="G30" s="44">
        <f>E30/D30</f>
        <v>0.16856120111860776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34</v>
      </c>
      <c r="B31" s="49" t="s">
        <v>35</v>
      </c>
      <c r="C31" s="42">
        <v>96231.5</v>
      </c>
      <c r="D31" s="42">
        <v>96231.5</v>
      </c>
      <c r="E31" s="42">
        <v>19919.9</v>
      </c>
      <c r="F31" s="44">
        <f>E31/C31</f>
        <v>0.20699978697204138</v>
      </c>
      <c r="G31" s="44">
        <f>E31/D31</f>
        <v>0.20699978697204138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36</v>
      </c>
      <c r="B32" s="49" t="s">
        <v>37</v>
      </c>
      <c r="C32" s="50">
        <v>30897.9</v>
      </c>
      <c r="D32" s="50">
        <v>30907.9</v>
      </c>
      <c r="E32" s="50">
        <v>4502.7</v>
      </c>
      <c r="F32" s="44">
        <f>E32/C32</f>
        <v>0.14572835047042032</v>
      </c>
      <c r="G32" s="44">
        <f>E32/D32</f>
        <v>0.1456812012462833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38</v>
      </c>
      <c r="B33" s="49" t="s">
        <v>39</v>
      </c>
      <c r="C33" s="50">
        <v>186981.1</v>
      </c>
      <c r="D33" s="50">
        <v>187001.1</v>
      </c>
      <c r="E33" s="50">
        <v>28529.3</v>
      </c>
      <c r="F33" s="44">
        <f>E33/C33</f>
        <v>0.15257852264212798</v>
      </c>
      <c r="G33" s="44">
        <f>E33/D33</f>
        <v>0.1525622041795476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64</v>
      </c>
      <c r="B34" s="49" t="s">
        <v>65</v>
      </c>
      <c r="C34" s="50">
        <v>0</v>
      </c>
      <c r="D34" s="50">
        <v>0</v>
      </c>
      <c r="E34" s="50">
        <v>0</v>
      </c>
      <c r="F34" s="44"/>
      <c r="G34" s="4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93</v>
      </c>
      <c r="B35" s="51" t="s">
        <v>94</v>
      </c>
      <c r="C35" s="90"/>
      <c r="D35" s="91"/>
      <c r="E35" s="92"/>
      <c r="F35" s="79"/>
      <c r="G35" s="4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95</v>
      </c>
      <c r="B36" s="51" t="s">
        <v>96</v>
      </c>
      <c r="C36" s="90"/>
      <c r="D36" s="91"/>
      <c r="E36" s="92"/>
      <c r="F36" s="79"/>
      <c r="G36" s="4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68</v>
      </c>
      <c r="B37" s="51" t="s">
        <v>69</v>
      </c>
      <c r="C37" s="50"/>
      <c r="D37" s="78">
        <v>-283.5</v>
      </c>
      <c r="E37" s="78">
        <v>-283.5</v>
      </c>
      <c r="F37" s="79"/>
      <c r="G37" s="44">
        <f>E37/D37</f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99" t="s">
        <v>40</v>
      </c>
      <c r="B38" s="99"/>
      <c r="C38" s="42">
        <f>C28+C29</f>
        <v>465495.1</v>
      </c>
      <c r="D38" s="42">
        <f>D28+D29</f>
        <v>465241.6</v>
      </c>
      <c r="E38" s="42">
        <f>E28+E29</f>
        <v>70902.1</v>
      </c>
      <c r="F38" s="43">
        <f>E38/C38</f>
        <v>0.15231545938936847</v>
      </c>
      <c r="G38" s="43">
        <f>E38/D38</f>
        <v>0.15239845276088812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27:B27"/>
    <mergeCell ref="A14:B14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B44" sqref="B44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41</v>
      </c>
      <c r="B2" s="103"/>
      <c r="C2" s="103"/>
      <c r="D2" s="103"/>
      <c r="E2" s="103"/>
    </row>
    <row r="3" spans="1:5" ht="15.75">
      <c r="A3" s="112" t="s">
        <v>122</v>
      </c>
      <c r="B3" s="112"/>
      <c r="C3" s="112"/>
      <c r="D3" s="112"/>
      <c r="E3" s="112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121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12697.4</v>
      </c>
      <c r="F5" s="79">
        <f>E5/C5</f>
        <v>0.124281564193316</v>
      </c>
      <c r="G5" s="79">
        <f>E5/D5</f>
        <v>0.124281564193316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1224.5</v>
      </c>
      <c r="F6" s="79">
        <f>E6/C6</f>
        <v>0.1756865333295073</v>
      </c>
      <c r="G6" s="79">
        <f>E6/D6</f>
        <v>0.1756865333295073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6.7</v>
      </c>
      <c r="E7" s="41">
        <v>0.9</v>
      </c>
      <c r="F7" s="79">
        <f>E7/C7</f>
        <v>0.13432835820895522</v>
      </c>
      <c r="G7" s="79">
        <f>E7/D7</f>
        <v>0.13432835820895522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1779.4</v>
      </c>
      <c r="E8" s="41">
        <v>288.9</v>
      </c>
      <c r="F8" s="79">
        <f>E8/C8</f>
        <v>0.1623580982353602</v>
      </c>
      <c r="G8" s="79">
        <f>E8/D8</f>
        <v>0.1623580982353602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0" t="s">
        <v>17</v>
      </c>
      <c r="B10" s="111"/>
      <c r="C10" s="42">
        <f>SUM(C5:C9)</f>
        <v>110922.29999999999</v>
      </c>
      <c r="D10" s="42">
        <f>SUM(D5:D9)</f>
        <v>110922.29999999999</v>
      </c>
      <c r="E10" s="42">
        <f>SUM(E5:E9)</f>
        <v>14211.699999999999</v>
      </c>
      <c r="F10" s="53">
        <f>E10/C10</f>
        <v>0.1281230194469462</v>
      </c>
      <c r="G10" s="53">
        <f>E10/D10</f>
        <v>0.1281230194469462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106.3</v>
      </c>
      <c r="F11" s="95">
        <f>E11/C11</f>
        <v>0.03728908689093907</v>
      </c>
      <c r="G11" s="95">
        <f>E11/D11</f>
        <v>0.03728908689093907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70</v>
      </c>
      <c r="F12" s="95">
        <f>E12/C12</f>
        <v>0.22868343678536424</v>
      </c>
      <c r="G12" s="95">
        <f>E12/D12</f>
        <v>0.22868343678536424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431.9</v>
      </c>
      <c r="F13" s="95">
        <f>E13/C13</f>
        <v>0.3020068526676456</v>
      </c>
      <c r="G13" s="95">
        <f>E13/D13</f>
        <v>0.3020068526676456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/>
      <c r="F14" s="95">
        <f>E14/C14</f>
        <v>0</v>
      </c>
      <c r="G14" s="95">
        <f>E14/D14</f>
        <v>0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46</v>
      </c>
      <c r="F15" s="95">
        <f>E15/C15</f>
        <v>0.38333333333333336</v>
      </c>
      <c r="G15" s="95">
        <f>E15/D15</f>
        <v>0.38333333333333336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284.5</v>
      </c>
      <c r="E16" s="41">
        <v>254</v>
      </c>
      <c r="F16" s="95">
        <f>E16/C16</f>
        <v>0.8927943760984183</v>
      </c>
      <c r="G16" s="95">
        <f>E16/D16</f>
        <v>0.8927943760984183</v>
      </c>
    </row>
    <row r="17" spans="1:7" s="46" customFormat="1" ht="15.75" outlineLevel="1">
      <c r="A17" s="39" t="s">
        <v>107</v>
      </c>
      <c r="B17" s="45" t="s">
        <v>108</v>
      </c>
      <c r="C17" s="82"/>
      <c r="D17" s="82"/>
      <c r="E17" s="41">
        <v>3.2</v>
      </c>
      <c r="F17" s="95"/>
      <c r="G17" s="95"/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/>
      <c r="E18" s="41">
        <v>67.3</v>
      </c>
      <c r="F18" s="95"/>
      <c r="G18" s="95"/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95">
        <f>E19/C19</f>
        <v>0</v>
      </c>
      <c r="G19" s="95">
        <f>E19/D19</f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26.4</v>
      </c>
      <c r="F20" s="95">
        <f>E20/C20</f>
        <v>0.037714285714285714</v>
      </c>
      <c r="G20" s="95">
        <f>E20/D20</f>
        <v>0.037714285714285714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41.4</v>
      </c>
      <c r="F21" s="95">
        <f>E21/C21</f>
        <v>0.06232124040343218</v>
      </c>
      <c r="G21" s="95">
        <f>E21/D21</f>
        <v>0.06232124040343218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/>
      <c r="F22" s="95"/>
      <c r="G22" s="95"/>
    </row>
    <row r="23" spans="1:7" s="60" customFormat="1" ht="15.75" outlineLevel="1">
      <c r="A23" s="108" t="s">
        <v>28</v>
      </c>
      <c r="B23" s="109"/>
      <c r="C23" s="42">
        <f>SUM(C11:C22)</f>
        <v>6478.7</v>
      </c>
      <c r="D23" s="42">
        <f>SUM(D11:D22)</f>
        <v>6478.7</v>
      </c>
      <c r="E23" s="42">
        <f>SUM(E11:E22)</f>
        <v>1046.5</v>
      </c>
      <c r="F23" s="53">
        <f>E23/C23</f>
        <v>0.16152931915353388</v>
      </c>
      <c r="G23" s="53">
        <f>E23/D23</f>
        <v>0.16152931915353388</v>
      </c>
    </row>
    <row r="24" spans="1:7" s="32" customFormat="1" ht="24.75" customHeight="1">
      <c r="A24" s="106" t="s">
        <v>29</v>
      </c>
      <c r="B24" s="107"/>
      <c r="C24" s="50">
        <f>C10+C23</f>
        <v>117400.99999999999</v>
      </c>
      <c r="D24" s="50">
        <f>D10+D23</f>
        <v>117400.99999999999</v>
      </c>
      <c r="E24" s="50">
        <f>E10+E23</f>
        <v>15258.199999999999</v>
      </c>
      <c r="F24" s="53">
        <f>E24/C24</f>
        <v>0.12996652498701033</v>
      </c>
      <c r="G24" s="53">
        <f>E24/D24</f>
        <v>0.12996652498701033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314437.9</v>
      </c>
      <c r="E25" s="50">
        <f>E26+E31+E32+E33+E34</f>
        <v>52684.9</v>
      </c>
      <c r="F25" s="44">
        <f>E25/C25</f>
        <v>0.16743942882658697</v>
      </c>
      <c r="G25" s="44">
        <f>E25/D25</f>
        <v>0.16755263916976929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314714.9</v>
      </c>
      <c r="E26" s="50">
        <f>E27+E28+E29+E30</f>
        <v>52961.9</v>
      </c>
      <c r="F26" s="44">
        <f>E26/C26</f>
        <v>0.1683197706661836</v>
      </c>
      <c r="G26" s="44">
        <f>E26/D26</f>
        <v>0.16828532745033678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19919.9</v>
      </c>
      <c r="F27" s="44">
        <f>E27/C27</f>
        <v>0.20699978697204138</v>
      </c>
      <c r="G27" s="44">
        <f>E27/D27</f>
        <v>0.20699978697204138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30907.9</v>
      </c>
      <c r="E28" s="50">
        <v>4502.7</v>
      </c>
      <c r="F28" s="44">
        <f>E28/C28</f>
        <v>0.14572835047042032</v>
      </c>
      <c r="G28" s="44">
        <f>E28/D28</f>
        <v>0.1456812012462833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187001.1</v>
      </c>
      <c r="E29" s="50">
        <v>28529.3</v>
      </c>
      <c r="F29" s="44">
        <f>E29/C29</f>
        <v>0.15257852264212798</v>
      </c>
      <c r="G29" s="44">
        <f>E29/D29</f>
        <v>0.1525622041795476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574.4</v>
      </c>
      <c r="E30" s="50">
        <v>10</v>
      </c>
      <c r="F30" s="44">
        <f>E30/C30</f>
        <v>0.018518518518518517</v>
      </c>
      <c r="G30" s="43">
        <f>E30/D30</f>
        <v>0.017409470752089137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-283.5</v>
      </c>
      <c r="E34" s="78">
        <v>-283.5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4" t="s">
        <v>40</v>
      </c>
      <c r="B35" s="105"/>
      <c r="C35" s="50">
        <f>C24+C25</f>
        <v>432051.5</v>
      </c>
      <c r="D35" s="50">
        <f>D24+D25</f>
        <v>431838.9</v>
      </c>
      <c r="E35" s="50">
        <f>E24+E25</f>
        <v>67943.1</v>
      </c>
      <c r="F35" s="77">
        <f>E35/C35</f>
        <v>0.15725694737780105</v>
      </c>
      <c r="G35" s="77">
        <f>E35/D35</f>
        <v>0.15733436705215764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1"/>
  <sheetViews>
    <sheetView tabSelected="1" zoomScaleSheetLayoutView="100" zoomScalePageLayoutView="0" workbookViewId="0" topLeftCell="A97">
      <selection activeCell="B96" sqref="B96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21" t="s">
        <v>42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123</v>
      </c>
      <c r="B2" s="122"/>
      <c r="C2" s="122"/>
      <c r="D2" s="122"/>
      <c r="E2" s="122"/>
      <c r="F2" s="122"/>
      <c r="G2" s="34"/>
    </row>
    <row r="3" spans="1:11" ht="13.5" customHeight="1">
      <c r="A3" s="117" t="s">
        <v>2</v>
      </c>
      <c r="B3" s="117" t="s">
        <v>3</v>
      </c>
      <c r="C3" s="119" t="s">
        <v>112</v>
      </c>
      <c r="D3" s="125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41.25" customHeight="1">
      <c r="A4" s="118"/>
      <c r="B4" s="118"/>
      <c r="C4" s="120"/>
      <c r="D4" s="126"/>
      <c r="E4" s="65" t="s">
        <v>124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1405.1</v>
      </c>
      <c r="F5" s="4">
        <f>F6+F7+F8+F9+F10+F11+F12+F13+F14</f>
        <v>504.19999999999993</v>
      </c>
      <c r="G5" s="5">
        <f>E5/C5</f>
        <v>0.12390761823296499</v>
      </c>
      <c r="H5" s="16" t="e">
        <f>E5/#REF!</f>
        <v>#REF!</v>
      </c>
      <c r="I5" s="16" t="e">
        <f>E5/#REF!</f>
        <v>#REF!</v>
      </c>
      <c r="J5" s="16">
        <f>E5/C5</f>
        <v>0.12390761823296499</v>
      </c>
      <c r="K5" s="15">
        <f>E5/D5</f>
        <v>0.12390761823296499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55.7</v>
      </c>
      <c r="F6" s="70">
        <v>38.8</v>
      </c>
      <c r="G6" s="71">
        <f>E6/C6</f>
        <v>0.10947327044025157</v>
      </c>
      <c r="H6" s="72" t="e">
        <f>E6/#REF!</f>
        <v>#REF!</v>
      </c>
      <c r="I6" s="72" t="e">
        <f>E6/#REF!</f>
        <v>#REF!</v>
      </c>
      <c r="J6" s="72">
        <f>E6/C6</f>
        <v>0.10947327044025157</v>
      </c>
      <c r="K6" s="72">
        <f>E6/D6</f>
        <v>0.10947327044025157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20</v>
      </c>
      <c r="F7" s="70">
        <v>7.9</v>
      </c>
      <c r="G7" s="71">
        <f>E7/C7</f>
        <v>0.14306151645207438</v>
      </c>
      <c r="H7" s="72" t="e">
        <f>E7/#REF!</f>
        <v>#REF!</v>
      </c>
      <c r="I7" s="72" t="e">
        <f>E7/#REF!</f>
        <v>#REF!</v>
      </c>
      <c r="J7" s="72">
        <f>E7/C7</f>
        <v>0.14306151645207438</v>
      </c>
      <c r="K7" s="72">
        <f>E7/D7</f>
        <v>0.14306151645207438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40.6</v>
      </c>
      <c r="F8" s="69">
        <v>17.1</v>
      </c>
      <c r="G8" s="71">
        <f>E8/C8</f>
        <v>0.12938177182919056</v>
      </c>
      <c r="H8" s="72" t="e">
        <f>E8/#REF!</f>
        <v>#REF!</v>
      </c>
      <c r="I8" s="72" t="e">
        <f>E8/#REF!</f>
        <v>#REF!</v>
      </c>
      <c r="J8" s="72">
        <f>E8/C8</f>
        <v>0.12938177182919056</v>
      </c>
      <c r="K8" s="72">
        <f>E8/D8</f>
        <v>0.12938177182919056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71.1</v>
      </c>
      <c r="F9" s="70">
        <v>29.4</v>
      </c>
      <c r="G9" s="71">
        <f>E9/C9</f>
        <v>0.14899413243922882</v>
      </c>
      <c r="H9" s="72" t="e">
        <f>E9/#REF!</f>
        <v>#REF!</v>
      </c>
      <c r="I9" s="72" t="e">
        <f>E9/#REF!</f>
        <v>#REF!</v>
      </c>
      <c r="J9" s="72">
        <f>E9/C9</f>
        <v>0.14899413243922882</v>
      </c>
      <c r="K9" s="72">
        <f>E9/D9</f>
        <v>0.14899413243922882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10.2</v>
      </c>
      <c r="F10" s="70">
        <v>6.7</v>
      </c>
      <c r="G10" s="71">
        <f>E10/C10</f>
        <v>0.07981220657276995</v>
      </c>
      <c r="H10" s="72" t="e">
        <f>E10/#REF!</f>
        <v>#REF!</v>
      </c>
      <c r="I10" s="72" t="e">
        <f>E10/#REF!</f>
        <v>#REF!</v>
      </c>
      <c r="J10" s="72">
        <f>E10/C10</f>
        <v>0.07981220657276995</v>
      </c>
      <c r="K10" s="72">
        <f>E10/D10</f>
        <v>0.07981220657276995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175.3</v>
      </c>
      <c r="F11" s="70">
        <v>51.4</v>
      </c>
      <c r="G11" s="71">
        <f>E11/C11</f>
        <v>0.157445661936411</v>
      </c>
      <c r="H11" s="72" t="e">
        <f>E11/#REF!</f>
        <v>#REF!</v>
      </c>
      <c r="I11" s="72" t="e">
        <f>E11/#REF!</f>
        <v>#REF!</v>
      </c>
      <c r="J11" s="72">
        <f>E11/C11</f>
        <v>0.157445661936411</v>
      </c>
      <c r="K11" s="72">
        <f>E11/D11</f>
        <v>0.157445661936411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18.2</v>
      </c>
      <c r="F12" s="70">
        <v>8.4</v>
      </c>
      <c r="G12" s="71">
        <f>E12/C12</f>
        <v>0.1273617914625612</v>
      </c>
      <c r="H12" s="72" t="e">
        <f>E12/#REF!</f>
        <v>#REF!</v>
      </c>
      <c r="I12" s="72" t="e">
        <f>E12/#REF!</f>
        <v>#REF!</v>
      </c>
      <c r="J12" s="72">
        <f>E12/C12</f>
        <v>0.1273617914625612</v>
      </c>
      <c r="K12" s="72">
        <f>E12/D12</f>
        <v>0.1273617914625612</v>
      </c>
    </row>
    <row r="13" spans="1:11" ht="12.75">
      <c r="A13" s="68" t="s">
        <v>54</v>
      </c>
      <c r="B13" s="64"/>
      <c r="C13" s="64">
        <v>218</v>
      </c>
      <c r="D13" s="64">
        <v>218</v>
      </c>
      <c r="E13" s="70">
        <v>28.1</v>
      </c>
      <c r="F13" s="70">
        <v>8.1</v>
      </c>
      <c r="G13" s="71">
        <f>E13/C13</f>
        <v>0.12889908256880733</v>
      </c>
      <c r="H13" s="72" t="e">
        <f>E13/#REF!</f>
        <v>#REF!</v>
      </c>
      <c r="I13" s="72" t="e">
        <f>E13/#REF!</f>
        <v>#REF!</v>
      </c>
      <c r="J13" s="72">
        <f>E13/C13</f>
        <v>0.12889908256880733</v>
      </c>
      <c r="K13" s="72">
        <f>E13/D13</f>
        <v>0.12889908256880733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985.9</v>
      </c>
      <c r="F14" s="70">
        <v>336.4</v>
      </c>
      <c r="G14" s="71">
        <f>E14/C14</f>
        <v>0.11880889831529728</v>
      </c>
      <c r="H14" s="72" t="e">
        <f>E14/#REF!</f>
        <v>#REF!</v>
      </c>
      <c r="I14" s="72" t="e">
        <f>E14/#REF!</f>
        <v>#REF!</v>
      </c>
      <c r="J14" s="72">
        <f>E14/C14</f>
        <v>0.11880889831529728</v>
      </c>
      <c r="K14" s="72">
        <f>E14/D14</f>
        <v>0.11880889831529728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10356.099999999999</v>
      </c>
      <c r="E15" s="12">
        <f>E16+E17+E18+E19+E20+E21+E22+E23+E24</f>
        <v>799.4000000000001</v>
      </c>
      <c r="F15" s="12">
        <f>F16+F17+F18+F19+F20+F21+F22+F23+F24</f>
        <v>792.9</v>
      </c>
      <c r="G15" s="30">
        <f>E15/C15</f>
        <v>0.07719122063324999</v>
      </c>
      <c r="H15" s="30"/>
      <c r="I15" s="30"/>
      <c r="J15" s="15">
        <f>E15/C15</f>
        <v>0.07719122063324999</v>
      </c>
      <c r="K15" s="15">
        <f>E15/D15</f>
        <v>0.07719122063324999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83.9</v>
      </c>
      <c r="F16" s="70">
        <v>83.1</v>
      </c>
      <c r="G16" s="71">
        <f>E16/C16</f>
        <v>0.07717781252874621</v>
      </c>
      <c r="H16" s="5"/>
      <c r="I16" s="71"/>
      <c r="J16" s="72">
        <f>E16/C16</f>
        <v>0.07717781252874621</v>
      </c>
      <c r="K16" s="72">
        <f>E16/D16</f>
        <v>0.07717781252874621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46.2</v>
      </c>
      <c r="F17" s="70">
        <v>44.6</v>
      </c>
      <c r="G17" s="71">
        <f>E17/C17</f>
        <v>0.07724460792509615</v>
      </c>
      <c r="H17" s="5"/>
      <c r="I17" s="71"/>
      <c r="J17" s="72">
        <f>E17/C17</f>
        <v>0.07724460792509615</v>
      </c>
      <c r="K17" s="72">
        <f>E17/D17</f>
        <v>0.07724460792509615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73.5</v>
      </c>
      <c r="F18" s="70">
        <v>72.7</v>
      </c>
      <c r="G18" s="71">
        <f>E18/C18</f>
        <v>0.07723833543505675</v>
      </c>
      <c r="H18" s="5"/>
      <c r="I18" s="71"/>
      <c r="J18" s="72">
        <f>E18/C18</f>
        <v>0.07723833543505675</v>
      </c>
      <c r="K18" s="72">
        <f>E18/D18</f>
        <v>0.07723833543505675</v>
      </c>
    </row>
    <row r="19" spans="1:11" ht="12.75">
      <c r="A19" s="68" t="s">
        <v>50</v>
      </c>
      <c r="B19" s="74"/>
      <c r="C19" s="74">
        <v>981.4</v>
      </c>
      <c r="D19" s="74">
        <v>981.4</v>
      </c>
      <c r="E19" s="70">
        <v>75.8</v>
      </c>
      <c r="F19" s="70">
        <v>78.2</v>
      </c>
      <c r="G19" s="71">
        <f>E19/C19</f>
        <v>0.07723660077440392</v>
      </c>
      <c r="H19" s="5"/>
      <c r="I19" s="71"/>
      <c r="J19" s="72">
        <f>E19/C19</f>
        <v>0.07723660077440392</v>
      </c>
      <c r="K19" s="72">
        <f>E19/D19</f>
        <v>0.07723660077440392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66.8</v>
      </c>
      <c r="F20" s="70">
        <v>65</v>
      </c>
      <c r="G20" s="71">
        <f>E20/C20</f>
        <v>0.07723436235402936</v>
      </c>
      <c r="H20" s="5"/>
      <c r="I20" s="71"/>
      <c r="J20" s="72">
        <f>E20/C20</f>
        <v>0.07723436235402936</v>
      </c>
      <c r="K20" s="72">
        <f>E20/D20</f>
        <v>0.07723436235402936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96.4</v>
      </c>
      <c r="F21" s="70">
        <v>95.4</v>
      </c>
      <c r="G21" s="71">
        <f>E21/C21</f>
        <v>0.07722502603540816</v>
      </c>
      <c r="H21" s="5"/>
      <c r="I21" s="71"/>
      <c r="J21" s="72">
        <f>E21/C21</f>
        <v>0.07722502603540816</v>
      </c>
      <c r="K21" s="72">
        <f>E21/D21</f>
        <v>0.07722502603540816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87</v>
      </c>
      <c r="F22" s="70">
        <v>86.6</v>
      </c>
      <c r="G22" s="71">
        <f>E22/C22</f>
        <v>0.07714817770683692</v>
      </c>
      <c r="H22" s="5"/>
      <c r="I22" s="71"/>
      <c r="J22" s="72">
        <f>E22/C22</f>
        <v>0.07714817770683692</v>
      </c>
      <c r="K22" s="72">
        <f>E22/D22</f>
        <v>0.07714817770683692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88.2</v>
      </c>
      <c r="F23" s="70">
        <v>87.4</v>
      </c>
      <c r="G23" s="71">
        <f>E23/C23</f>
        <v>0.07714510627131987</v>
      </c>
      <c r="H23" s="30"/>
      <c r="I23" s="71"/>
      <c r="J23" s="72">
        <f>E23/C23</f>
        <v>0.07714510627131987</v>
      </c>
      <c r="K23" s="72">
        <f>E23/D23</f>
        <v>0.07714510627131987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181.6</v>
      </c>
      <c r="F24" s="70">
        <v>179.9</v>
      </c>
      <c r="G24" s="71">
        <f>E24/C24</f>
        <v>0.07715511747461444</v>
      </c>
      <c r="H24" s="5"/>
      <c r="I24" s="71"/>
      <c r="J24" s="72">
        <f>E24/C24</f>
        <v>0.07715511747461444</v>
      </c>
      <c r="K24" s="72">
        <f>E24/D24</f>
        <v>0.07715511747461444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0.9</v>
      </c>
      <c r="F25" s="4">
        <f>F26+F27+F28+F29+F30+F31+F32+F33+F34</f>
        <v>0</v>
      </c>
      <c r="G25" s="30">
        <f>E25/C25</f>
        <v>0.13432835820895522</v>
      </c>
      <c r="H25" s="5" t="e">
        <f>E25/#REF!</f>
        <v>#REF!</v>
      </c>
      <c r="I25" s="5" t="e">
        <f>E25/#REF!</f>
        <v>#REF!</v>
      </c>
      <c r="J25" s="15">
        <f>E25/C25</f>
        <v>0.13432835820895522</v>
      </c>
      <c r="K25" s="15">
        <f>E25/D25</f>
        <v>0.13432835820895522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/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/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/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/>
      <c r="F33" s="70"/>
      <c r="G33" s="71">
        <f>E33/C33</f>
        <v>0</v>
      </c>
      <c r="H33" s="72"/>
      <c r="I33" s="72"/>
      <c r="J33" s="72">
        <f>E33/C33</f>
        <v>0</v>
      </c>
      <c r="K33" s="72">
        <f>E33/D33</f>
        <v>0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/>
      <c r="F34" s="70"/>
      <c r="G34" s="71">
        <f>E34/C34</f>
        <v>0</v>
      </c>
      <c r="H34" s="16"/>
      <c r="I34" s="16"/>
      <c r="J34" s="72">
        <f>E34/C34</f>
        <v>0</v>
      </c>
      <c r="K34" s="72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71.2</v>
      </c>
      <c r="F35" s="4">
        <f>F36+F37+F38+F39+F40+F41+F42+F43+F44</f>
        <v>39.3</v>
      </c>
      <c r="G35" s="30">
        <f>E35/C35</f>
        <v>0.049489122124139855</v>
      </c>
      <c r="H35" s="16"/>
      <c r="I35" s="16"/>
      <c r="J35" s="15">
        <f>E35/C35</f>
        <v>0.049489122124139855</v>
      </c>
      <c r="K35" s="16">
        <f>E35/D35</f>
        <v>0.049489122124139855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1.4</v>
      </c>
      <c r="F36" s="73">
        <v>2</v>
      </c>
      <c r="G36" s="71">
        <f>E36/C36</f>
        <v>0.009156311314584695</v>
      </c>
      <c r="H36" s="72"/>
      <c r="I36" s="72"/>
      <c r="J36" s="72">
        <f>E36/C36</f>
        <v>0.009156311314584695</v>
      </c>
      <c r="K36" s="72">
        <f>E36/D36</f>
        <v>0.009156311314584695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2</v>
      </c>
      <c r="F37" s="73">
        <v>0.2</v>
      </c>
      <c r="G37" s="71">
        <f>E37/C37</f>
        <v>0.02865329512893983</v>
      </c>
      <c r="H37" s="72"/>
      <c r="I37" s="72"/>
      <c r="J37" s="72">
        <f>E37/C37</f>
        <v>0.02865329512893983</v>
      </c>
      <c r="K37" s="72">
        <f>E37/D37</f>
        <v>0.02865329512893983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8.9</v>
      </c>
      <c r="F38" s="73">
        <v>6.6</v>
      </c>
      <c r="G38" s="71">
        <f>E38/C38</f>
        <v>0.051149425287356325</v>
      </c>
      <c r="H38" s="72"/>
      <c r="I38" s="72"/>
      <c r="J38" s="72">
        <f>E38/C38</f>
        <v>0.051149425287356325</v>
      </c>
      <c r="K38" s="72">
        <f>E38/D38</f>
        <v>0.051149425287356325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0.3</v>
      </c>
      <c r="F39" s="73">
        <v>1.7</v>
      </c>
      <c r="G39" s="71">
        <f>E39/C39</f>
        <v>0.0034246575342465756</v>
      </c>
      <c r="H39" s="72"/>
      <c r="I39" s="72"/>
      <c r="J39" s="72">
        <f>E39/C39</f>
        <v>0.0034246575342465756</v>
      </c>
      <c r="K39" s="72">
        <f>E39/D39</f>
        <v>0.0034246575342465756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0.5</v>
      </c>
      <c r="F40" s="73">
        <v>2.7</v>
      </c>
      <c r="G40" s="71">
        <f>E40/C40</f>
        <v>0.011286681715575621</v>
      </c>
      <c r="H40" s="72"/>
      <c r="I40" s="72"/>
      <c r="J40" s="72">
        <f>E40/C40</f>
        <v>0.011286681715575621</v>
      </c>
      <c r="K40" s="72">
        <f>E40/D40</f>
        <v>0.011286681715575621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1.9</v>
      </c>
      <c r="F41" s="73">
        <v>1.6</v>
      </c>
      <c r="G41" s="71">
        <f>E41/C41</f>
        <v>0.04279279279279279</v>
      </c>
      <c r="H41" s="72"/>
      <c r="I41" s="72"/>
      <c r="J41" s="72">
        <f>E41/C41</f>
        <v>0.04279279279279279</v>
      </c>
      <c r="K41" s="72">
        <f>E41/D41</f>
        <v>0.04279279279279279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0.9</v>
      </c>
      <c r="F42" s="73">
        <v>1.4</v>
      </c>
      <c r="G42" s="71">
        <f>E42/C42</f>
        <v>0.021276595744680854</v>
      </c>
      <c r="H42" s="72"/>
      <c r="I42" s="72"/>
      <c r="J42" s="72">
        <f>E42/C42</f>
        <v>0.021276595744680854</v>
      </c>
      <c r="K42" s="72">
        <f>E42/D42</f>
        <v>0.021276595744680854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0.3</v>
      </c>
      <c r="F43" s="73">
        <v>1.9</v>
      </c>
      <c r="G43" s="71">
        <f>E43/C43</f>
        <v>0.003614457831325301</v>
      </c>
      <c r="H43" s="72"/>
      <c r="I43" s="72"/>
      <c r="J43" s="72">
        <f>E43/C43</f>
        <v>0.003614457831325301</v>
      </c>
      <c r="K43" s="72">
        <f>E43/D43</f>
        <v>0.003614457831325301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55</v>
      </c>
      <c r="F44" s="73">
        <v>21.2</v>
      </c>
      <c r="G44" s="71">
        <f>E44/C44</f>
        <v>0.07428417071853052</v>
      </c>
      <c r="H44" s="72"/>
      <c r="I44" s="72"/>
      <c r="J44" s="72">
        <f>E44/C44</f>
        <v>0.07428417071853052</v>
      </c>
      <c r="K44" s="72">
        <f>E44/D44</f>
        <v>0.07428417071853052</v>
      </c>
      <c r="L44" s="80"/>
    </row>
    <row r="45" spans="1:12" s="8" customFormat="1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588.4</v>
      </c>
      <c r="F45" s="4">
        <f>F46+F47+F48+F49+F50+F51+F52+F53+F54</f>
        <v>180.5</v>
      </c>
      <c r="G45" s="5">
        <f>E45/C45</f>
        <v>0.14313515617398073</v>
      </c>
      <c r="H45" s="16" t="e">
        <f>E45/#REF!</f>
        <v>#REF!</v>
      </c>
      <c r="I45" s="16" t="e">
        <f>E45/#REF!</f>
        <v>#REF!</v>
      </c>
      <c r="J45" s="15">
        <f>E45/C45</f>
        <v>0.14313515617398073</v>
      </c>
      <c r="K45" s="16">
        <f>E45/D45</f>
        <v>0.14313515617398073</v>
      </c>
      <c r="L45" s="80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29.2</v>
      </c>
      <c r="F46" s="73"/>
      <c r="G46" s="71">
        <f>E46/C46</f>
        <v>0.15507169410515134</v>
      </c>
      <c r="H46" s="72" t="e">
        <f>E46/#REF!</f>
        <v>#REF!</v>
      </c>
      <c r="I46" s="72" t="e">
        <f>E46/#REF!</f>
        <v>#REF!</v>
      </c>
      <c r="J46" s="72">
        <f>E46/C46</f>
        <v>0.15507169410515134</v>
      </c>
      <c r="K46" s="72">
        <f>E46/D46</f>
        <v>0.15507169410515134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2.8</v>
      </c>
      <c r="F47" s="73">
        <v>2.8</v>
      </c>
      <c r="G47" s="71">
        <f>E47/C47</f>
        <v>0.012956964368347987</v>
      </c>
      <c r="H47" s="72" t="e">
        <f>E47/#REF!</f>
        <v>#REF!</v>
      </c>
      <c r="I47" s="72" t="e">
        <f>E47/#REF!</f>
        <v>#REF!</v>
      </c>
      <c r="J47" s="72">
        <f>E47/C47</f>
        <v>0.012956964368347987</v>
      </c>
      <c r="K47" s="72">
        <f>E47/D47</f>
        <v>0.012956964368347987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6.4</v>
      </c>
      <c r="F48" s="73">
        <v>0.1</v>
      </c>
      <c r="G48" s="71">
        <f>E48/C48</f>
        <v>0.0337909186906019</v>
      </c>
      <c r="H48" s="72" t="e">
        <f>E48/#REF!</f>
        <v>#REF!</v>
      </c>
      <c r="I48" s="72" t="e">
        <f>E48/#REF!</f>
        <v>#REF!</v>
      </c>
      <c r="J48" s="72">
        <f>E48/C48</f>
        <v>0.0337909186906019</v>
      </c>
      <c r="K48" s="72">
        <f>E48/D48</f>
        <v>0.0337909186906019</v>
      </c>
      <c r="L48" s="81"/>
    </row>
    <row r="49" spans="1:249" s="9" customFormat="1" ht="12.75">
      <c r="A49" s="68" t="s">
        <v>50</v>
      </c>
      <c r="B49" s="64"/>
      <c r="C49" s="6">
        <v>630.2</v>
      </c>
      <c r="D49" s="6">
        <v>630.2</v>
      </c>
      <c r="E49" s="73">
        <v>132.4</v>
      </c>
      <c r="F49" s="73">
        <v>27.2</v>
      </c>
      <c r="G49" s="71">
        <f>E49/C49</f>
        <v>0.2100920342748334</v>
      </c>
      <c r="H49" s="72" t="e">
        <f>E49/#REF!</f>
        <v>#REF!</v>
      </c>
      <c r="I49" s="72" t="e">
        <f>E49/#REF!</f>
        <v>#REF!</v>
      </c>
      <c r="J49" s="72">
        <f>E49/C49</f>
        <v>0.2100920342748334</v>
      </c>
      <c r="K49" s="72">
        <f>E49/D49</f>
        <v>0.2100920342748334</v>
      </c>
      <c r="L49" s="80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15.3</v>
      </c>
      <c r="F50" s="73"/>
      <c r="G50" s="71">
        <f>E50/C50</f>
        <v>0.2383177570093458</v>
      </c>
      <c r="H50" s="72" t="e">
        <f>E50/#REF!</f>
        <v>#REF!</v>
      </c>
      <c r="I50" s="72" t="e">
        <f>E50/#REF!</f>
        <v>#REF!</v>
      </c>
      <c r="J50" s="72">
        <f>E50/C50</f>
        <v>0.2383177570093458</v>
      </c>
      <c r="K50" s="72">
        <f>E50/D50</f>
        <v>0.2383177570093458</v>
      </c>
      <c r="L50" s="80"/>
    </row>
    <row r="51" spans="1:249" s="8" customFormat="1" ht="12.75">
      <c r="A51" s="68" t="s">
        <v>52</v>
      </c>
      <c r="B51" s="64"/>
      <c r="C51" s="6">
        <v>9.6</v>
      </c>
      <c r="D51" s="6">
        <v>9.6</v>
      </c>
      <c r="E51" s="73">
        <v>0.5</v>
      </c>
      <c r="F51" s="73"/>
      <c r="G51" s="71">
        <f>E51/C51</f>
        <v>0.052083333333333336</v>
      </c>
      <c r="H51" s="72" t="e">
        <f>E51/#REF!</f>
        <v>#REF!</v>
      </c>
      <c r="I51" s="72" t="e">
        <f>E51/#REF!</f>
        <v>#REF!</v>
      </c>
      <c r="J51" s="72">
        <f>E51/C51</f>
        <v>0.052083333333333336</v>
      </c>
      <c r="K51" s="72">
        <f>E51/D51</f>
        <v>0.052083333333333336</v>
      </c>
      <c r="L51" s="8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</row>
    <row r="52" spans="1:12" ht="13.5" customHeight="1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>E53/C53</f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411.2</v>
      </c>
      <c r="F54" s="73">
        <v>150.4</v>
      </c>
      <c r="G54" s="71">
        <f>E54/C54</f>
        <v>0.1509655628166532</v>
      </c>
      <c r="H54" s="72" t="e">
        <f>E54/#REF!</f>
        <v>#REF!</v>
      </c>
      <c r="I54" s="72" t="e">
        <f>E54/#REF!</f>
        <v>#REF!</v>
      </c>
      <c r="J54" s="72">
        <f>E54/C54</f>
        <v>0.1509655628166532</v>
      </c>
      <c r="K54" s="72">
        <f>E54/D54</f>
        <v>0.1509655628166532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56.2</v>
      </c>
      <c r="F55" s="4">
        <f>F56+F57+F58+F59+F60+F61+F62+F63+F64</f>
        <v>64.1</v>
      </c>
      <c r="G55" s="5">
        <f>E55/C55</f>
        <v>0.011495193291061568</v>
      </c>
      <c r="H55" s="16" t="e">
        <f>E55/#REF!</f>
        <v>#REF!</v>
      </c>
      <c r="I55" s="16" t="e">
        <f>E55/#REF!</f>
        <v>#REF!</v>
      </c>
      <c r="J55" s="15">
        <f>E55/C55</f>
        <v>0.011495193291061568</v>
      </c>
      <c r="K55" s="16">
        <f>E55/D55</f>
        <v>0.011495193291061568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5.9</v>
      </c>
      <c r="F56" s="73">
        <v>11.7</v>
      </c>
      <c r="G56" s="71">
        <f>E56/C56</f>
        <v>0.010669077757685353</v>
      </c>
      <c r="H56" s="72" t="e">
        <f>E56/#REF!</f>
        <v>#REF!</v>
      </c>
      <c r="I56" s="72" t="e">
        <f>E56/#REF!</f>
        <v>#REF!</v>
      </c>
      <c r="J56" s="72">
        <f>E56/C56</f>
        <v>0.010669077757685353</v>
      </c>
      <c r="K56" s="72">
        <f>E56/D56</f>
        <v>0.010669077757685353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6.5</v>
      </c>
      <c r="F57" s="73">
        <v>3</v>
      </c>
      <c r="G57" s="71">
        <f>E57/C57</f>
        <v>0.03513513513513514</v>
      </c>
      <c r="H57" s="72" t="e">
        <f>E57/#REF!</f>
        <v>#REF!</v>
      </c>
      <c r="I57" s="72" t="e">
        <f>E57/#REF!</f>
        <v>#REF!</v>
      </c>
      <c r="J57" s="72">
        <f>E57/C57</f>
        <v>0.03513513513513514</v>
      </c>
      <c r="K57" s="72">
        <f>E57/D57</f>
        <v>0.03513513513513514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9.8</v>
      </c>
      <c r="F58" s="73">
        <v>4.2</v>
      </c>
      <c r="G58" s="71">
        <f>E58/C58</f>
        <v>0.023786407766990293</v>
      </c>
      <c r="H58" s="72" t="e">
        <f>E58/#REF!</f>
        <v>#REF!</v>
      </c>
      <c r="I58" s="72" t="e">
        <f>E58/#REF!</f>
        <v>#REF!</v>
      </c>
      <c r="J58" s="72">
        <f>E58/C58</f>
        <v>0.023786407766990293</v>
      </c>
      <c r="K58" s="72">
        <f>E58/D58</f>
        <v>0.023786407766990293</v>
      </c>
      <c r="L58" s="81"/>
    </row>
    <row r="59" spans="1:12" ht="12" customHeight="1">
      <c r="A59" s="68" t="s">
        <v>50</v>
      </c>
      <c r="B59" s="64"/>
      <c r="C59" s="6">
        <v>510</v>
      </c>
      <c r="D59" s="6">
        <v>510</v>
      </c>
      <c r="E59" s="73">
        <v>5</v>
      </c>
      <c r="F59" s="73">
        <v>4.6</v>
      </c>
      <c r="G59" s="71">
        <f>E59/C59</f>
        <v>0.00980392156862745</v>
      </c>
      <c r="H59" s="72" t="e">
        <f>E59/#REF!</f>
        <v>#REF!</v>
      </c>
      <c r="I59" s="72" t="e">
        <f>E59/#REF!</f>
        <v>#REF!</v>
      </c>
      <c r="J59" s="72">
        <f>E59/C59</f>
        <v>0.00980392156862745</v>
      </c>
      <c r="K59" s="72">
        <f>E59/D59</f>
        <v>0.00980392156862745</v>
      </c>
      <c r="L59" s="80"/>
    </row>
    <row r="60" spans="1:12" ht="12" customHeight="1">
      <c r="A60" s="68" t="s">
        <v>51</v>
      </c>
      <c r="B60" s="64"/>
      <c r="C60" s="6">
        <v>191</v>
      </c>
      <c r="D60" s="6">
        <v>191</v>
      </c>
      <c r="E60" s="73">
        <v>1.6</v>
      </c>
      <c r="F60" s="73">
        <v>1.3</v>
      </c>
      <c r="G60" s="71">
        <f>E60/C60</f>
        <v>0.008376963350785341</v>
      </c>
      <c r="H60" s="72" t="e">
        <f>E60/#REF!</f>
        <v>#REF!</v>
      </c>
      <c r="I60" s="72" t="e">
        <f>E60/#REF!</f>
        <v>#REF!</v>
      </c>
      <c r="J60" s="72">
        <f>E60/C60</f>
        <v>0.008376963350785341</v>
      </c>
      <c r="K60" s="72">
        <f>E60/D60</f>
        <v>0.008376963350785341</v>
      </c>
      <c r="L60" s="80"/>
    </row>
    <row r="61" spans="1:12" ht="21" customHeight="1">
      <c r="A61" s="68" t="s">
        <v>52</v>
      </c>
      <c r="B61" s="64"/>
      <c r="C61" s="6">
        <v>394</v>
      </c>
      <c r="D61" s="6">
        <v>394</v>
      </c>
      <c r="E61" s="73">
        <v>3</v>
      </c>
      <c r="F61" s="73">
        <v>9.7</v>
      </c>
      <c r="G61" s="71">
        <f>E61/C61</f>
        <v>0.007614213197969543</v>
      </c>
      <c r="H61" s="72" t="e">
        <f>E61/#REF!</f>
        <v>#REF!</v>
      </c>
      <c r="I61" s="72" t="e">
        <f>E61/#REF!</f>
        <v>#REF!</v>
      </c>
      <c r="J61" s="72">
        <f>E61/C61</f>
        <v>0.007614213197969543</v>
      </c>
      <c r="K61" s="72">
        <f>E61/D61</f>
        <v>0.007614213197969543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2.8</v>
      </c>
      <c r="F62" s="73">
        <v>1.4</v>
      </c>
      <c r="G62" s="71">
        <f>E62/C62</f>
        <v>0.021052631578947368</v>
      </c>
      <c r="H62" s="72" t="e">
        <f>E62/#REF!</f>
        <v>#REF!</v>
      </c>
      <c r="I62" s="72" t="e">
        <f>E62/#REF!</f>
        <v>#REF!</v>
      </c>
      <c r="J62" s="72">
        <f>E62/C62</f>
        <v>0.021052631578947368</v>
      </c>
      <c r="K62" s="72">
        <f>E62/D62</f>
        <v>0.021052631578947368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1.9</v>
      </c>
      <c r="F63" s="73">
        <v>1.7</v>
      </c>
      <c r="G63" s="71">
        <f>E63/C63</f>
        <v>0.0034420289855072463</v>
      </c>
      <c r="H63" s="72" t="e">
        <f>E63/#REF!</f>
        <v>#REF!</v>
      </c>
      <c r="I63" s="72" t="e">
        <f>E63/#REF!</f>
        <v>#REF!</v>
      </c>
      <c r="J63" s="72">
        <f>E63/C63</f>
        <v>0.0034420289855072463</v>
      </c>
      <c r="K63" s="72">
        <f>E63/D63</f>
        <v>0.0034420289855072463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19.7</v>
      </c>
      <c r="F64" s="73">
        <v>26.5</v>
      </c>
      <c r="G64" s="71">
        <f>E64/C64</f>
        <v>0.010056151097498724</v>
      </c>
      <c r="H64" s="72" t="e">
        <f>E64/#REF!</f>
        <v>#REF!</v>
      </c>
      <c r="I64" s="72" t="e">
        <f>E64/#REF!</f>
        <v>#REF!</v>
      </c>
      <c r="J64" s="72">
        <f>E64/C64</f>
        <v>0.010056151097498724</v>
      </c>
      <c r="K64" s="72">
        <f>E64/D64</f>
        <v>0.010056151097498724</v>
      </c>
    </row>
    <row r="65" spans="1:11" ht="13.5" customHeight="1">
      <c r="A65" s="123" t="s">
        <v>17</v>
      </c>
      <c r="B65" s="124"/>
      <c r="C65" s="13">
        <f>C5+C15+C25+C35+C45+C55</f>
        <v>32141.2</v>
      </c>
      <c r="D65" s="13">
        <f>D5+D15+D25+D35+D45+D55</f>
        <v>32141.2</v>
      </c>
      <c r="E65" s="13">
        <f>E5+E15+E25+E35+E45+E55</f>
        <v>2921.2</v>
      </c>
      <c r="F65" s="13">
        <f>F5+F15+F25+F35+F45+F55</f>
        <v>1580.9999999999998</v>
      </c>
      <c r="G65" s="14">
        <f>E65/C65</f>
        <v>0.09088646347989496</v>
      </c>
      <c r="H65" s="14" t="e">
        <f>E65/#REF!</f>
        <v>#REF!</v>
      </c>
      <c r="I65" s="14" t="e">
        <f>E65/#REF!</f>
        <v>#REF!</v>
      </c>
      <c r="J65" s="26">
        <f>E65/C65</f>
        <v>0.09088646347989496</v>
      </c>
      <c r="K65" s="26">
        <f>E65/D65</f>
        <v>0.09088646347989496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27.4</v>
      </c>
      <c r="F66" s="4">
        <f>F67</f>
        <v>16.4</v>
      </c>
      <c r="G66" s="5">
        <f>E66/C66</f>
        <v>0.015725436179981633</v>
      </c>
      <c r="H66" s="5" t="e">
        <f>E66/#REF!</f>
        <v>#REF!</v>
      </c>
      <c r="I66" s="5" t="e">
        <f>E66/#REF!</f>
        <v>#REF!</v>
      </c>
      <c r="J66" s="15">
        <f>E66/C66</f>
        <v>0.015725436179981633</v>
      </c>
      <c r="K66" s="16">
        <f>E66/D66</f>
        <v>0.015725436179981633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27.4</v>
      </c>
      <c r="F67" s="70">
        <v>16.4</v>
      </c>
      <c r="G67" s="71">
        <f>E67/C67</f>
        <v>0.015725436179981633</v>
      </c>
      <c r="H67" s="71" t="e">
        <f>E67/#REF!</f>
        <v>#REF!</v>
      </c>
      <c r="I67" s="71" t="e">
        <f>E67/#REF!</f>
        <v>#REF!</v>
      </c>
      <c r="J67" s="72">
        <f>E67/C67</f>
        <v>0.015725436179981633</v>
      </c>
      <c r="K67" s="72">
        <f>E67/D67</f>
        <v>0.015725436179981633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0.6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0.6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26.4</v>
      </c>
      <c r="F70" s="4">
        <f>F71</f>
        <v>181.9</v>
      </c>
      <c r="G70" s="5">
        <f>E70/C70</f>
        <v>0.264</v>
      </c>
      <c r="H70" s="16" t="s">
        <v>16</v>
      </c>
      <c r="I70" s="16" t="s">
        <v>16</v>
      </c>
      <c r="J70" s="15">
        <f>E70/C70</f>
        <v>0.264</v>
      </c>
      <c r="K70" s="16">
        <f>E70/D70</f>
        <v>0.264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26.4</v>
      </c>
      <c r="F71" s="70">
        <v>181.9</v>
      </c>
      <c r="G71" s="71">
        <f>E71/C71</f>
        <v>0.264</v>
      </c>
      <c r="H71" s="72"/>
      <c r="I71" s="72"/>
      <c r="J71" s="72">
        <f>E71/C71</f>
        <v>0.264</v>
      </c>
      <c r="K71" s="72">
        <f>E71/D71</f>
        <v>0.264</v>
      </c>
    </row>
    <row r="72" spans="1:11" ht="12.75">
      <c r="A72" s="7" t="s">
        <v>118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15"/>
    </row>
    <row r="73" spans="1:11" ht="11.25" customHeight="1">
      <c r="A73" s="68" t="s">
        <v>50</v>
      </c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3.5" customHeight="1">
      <c r="A75" s="123" t="s">
        <v>28</v>
      </c>
      <c r="B75" s="124"/>
      <c r="C75" s="13">
        <f>C66+C70</f>
        <v>1842.4</v>
      </c>
      <c r="D75" s="13">
        <f>D66+D70</f>
        <v>1842.4</v>
      </c>
      <c r="E75" s="13">
        <f>E66+E70+E68+E72</f>
        <v>54.4</v>
      </c>
      <c r="F75" s="13">
        <f>F66+F70</f>
        <v>198.3</v>
      </c>
      <c r="G75" s="14">
        <f>E75/C75</f>
        <v>0.02952670429874077</v>
      </c>
      <c r="H75" s="16" t="s">
        <v>16</v>
      </c>
      <c r="I75" s="16" t="s">
        <v>16</v>
      </c>
      <c r="J75" s="26">
        <f>E75/C75</f>
        <v>0.02952670429874077</v>
      </c>
      <c r="K75" s="26">
        <f>E75/D75</f>
        <v>0.02952670429874077</v>
      </c>
    </row>
    <row r="76" spans="1:11" ht="16.5">
      <c r="A76" s="127" t="s">
        <v>57</v>
      </c>
      <c r="B76" s="128"/>
      <c r="C76" s="17">
        <f>C77+C78+C79+C80+C81+C82+C83+C84+C85</f>
        <v>33983.600000000006</v>
      </c>
      <c r="D76" s="17">
        <f>D77+D78+D79+D80+D81+D82+D83+D84+D85</f>
        <v>33983.600000000006</v>
      </c>
      <c r="E76" s="17">
        <f>E77+E78+E79+E80+E81+E82+E83+E84+E85</f>
        <v>2975.6000000000004</v>
      </c>
      <c r="F76" s="17">
        <f>F77+F78+F79+F80+F81+F82+F83+F84+F85</f>
        <v>1779.3</v>
      </c>
      <c r="G76" s="43">
        <f>E76/C76</f>
        <v>0.08755988182535104</v>
      </c>
      <c r="H76" s="43" t="e">
        <f>E76/#REF!</f>
        <v>#REF!</v>
      </c>
      <c r="I76" s="43" t="e">
        <f>E76/#REF!</f>
        <v>#REF!</v>
      </c>
      <c r="J76" s="87">
        <f>E76/C76</f>
        <v>0.08755988182535104</v>
      </c>
      <c r="K76" s="53">
        <f>E76/D76</f>
        <v>0.08755988182535104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177.00000000000003</v>
      </c>
      <c r="F77" s="4">
        <f>F6+F16+F26+F36+F46+F56</f>
        <v>135.6</v>
      </c>
      <c r="G77" s="30">
        <f>E77/C77</f>
        <v>0.0710500963391137</v>
      </c>
      <c r="H77" s="5" t="e">
        <f>E77/#REF!</f>
        <v>#REF!</v>
      </c>
      <c r="I77" s="5" t="e">
        <f>E77/#REF!</f>
        <v>#REF!</v>
      </c>
      <c r="J77" s="15">
        <f>E77/C77</f>
        <v>0.0710500963391137</v>
      </c>
      <c r="K77" s="16">
        <f>E77/D77</f>
        <v>0.0710500963391137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77.5</v>
      </c>
      <c r="F78" s="4">
        <f>F7+F17+F27+F37+F47+F57</f>
        <v>58.5</v>
      </c>
      <c r="G78" s="30">
        <f>E78/C78</f>
        <v>0.06411317008603573</v>
      </c>
      <c r="H78" s="5" t="e">
        <f>E78/#REF!</f>
        <v>#REF!</v>
      </c>
      <c r="I78" s="5" t="e">
        <f>E78/#REF!</f>
        <v>#REF!</v>
      </c>
      <c r="J78" s="15">
        <f>E78/C78</f>
        <v>0.06411317008603573</v>
      </c>
      <c r="K78" s="16">
        <f>E78/D78</f>
        <v>0.06411317008603573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139.20000000000002</v>
      </c>
      <c r="F79" s="4">
        <f>F8+F18+F28+F38+F48+F58</f>
        <v>100.7</v>
      </c>
      <c r="G79" s="30">
        <f>E79/C79</f>
        <v>0.06820854566836534</v>
      </c>
      <c r="H79" s="5" t="e">
        <f>E79/#REF!</f>
        <v>#REF!</v>
      </c>
      <c r="I79" s="5" t="e">
        <f>E79/#REF!</f>
        <v>#REF!</v>
      </c>
      <c r="J79" s="15">
        <f>E79/C79</f>
        <v>0.06820854566836534</v>
      </c>
      <c r="K79" s="16">
        <f>E79/D79</f>
        <v>0.06820854566836534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2687.2</v>
      </c>
      <c r="E80" s="4">
        <f>E9+E19+E29+E39+E49+E59+E73</f>
        <v>284.6</v>
      </c>
      <c r="F80" s="4">
        <f>F9+F19+F29+F39+F49+F59</f>
        <v>141.1</v>
      </c>
      <c r="G80" s="30">
        <f>E80/C80</f>
        <v>0.10590949687406968</v>
      </c>
      <c r="H80" s="5" t="e">
        <f>E80/#REF!</f>
        <v>#REF!</v>
      </c>
      <c r="I80" s="5" t="e">
        <f>E80/#REF!</f>
        <v>#REF!</v>
      </c>
      <c r="J80" s="15">
        <f>E80/C80</f>
        <v>0.10590949687406968</v>
      </c>
      <c r="K80" s="16">
        <f>E80/D80</f>
        <v>0.10590949687406968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94.39999999999999</v>
      </c>
      <c r="F81" s="4">
        <f>F10+F20+F30+F40+F50+F60</f>
        <v>75.7</v>
      </c>
      <c r="G81" s="30">
        <f>E81/C81</f>
        <v>0.07305370685652375</v>
      </c>
      <c r="H81" s="5" t="e">
        <f>E81/#REF!</f>
        <v>#REF!</v>
      </c>
      <c r="I81" s="5" t="e">
        <f>E81/#REF!</f>
        <v>#REF!</v>
      </c>
      <c r="J81" s="15">
        <f>E81/C81</f>
        <v>0.07305370685652375</v>
      </c>
      <c r="K81" s="16">
        <f>E81/D81</f>
        <v>0.07305370685652375</v>
      </c>
    </row>
    <row r="82" spans="1:11" ht="13.5" customHeight="1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277.1</v>
      </c>
      <c r="F82" s="4">
        <f>F11+F21+F31+F41+F51+F61</f>
        <v>158.1</v>
      </c>
      <c r="G82" s="30">
        <f>E82/C82</f>
        <v>0.09862262875040041</v>
      </c>
      <c r="H82" s="5" t="e">
        <f>E82/#REF!</f>
        <v>#REF!</v>
      </c>
      <c r="I82" s="5" t="e">
        <f>E82/#REF!</f>
        <v>#REF!</v>
      </c>
      <c r="J82" s="15">
        <f>E82/C82</f>
        <v>0.09862262875040041</v>
      </c>
      <c r="K82" s="16">
        <f>E82/D82</f>
        <v>0.09862262875040041</v>
      </c>
    </row>
    <row r="83" spans="1:11" ht="14.25" customHeight="1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108.9</v>
      </c>
      <c r="F83" s="4">
        <f>F12+F22+F32+F42+F52+F62</f>
        <v>97.80000000000001</v>
      </c>
      <c r="G83" s="30">
        <f>E83/C83</f>
        <v>0.0740564433866032</v>
      </c>
      <c r="H83" s="5" t="e">
        <f>E83/#REF!</f>
        <v>#REF!</v>
      </c>
      <c r="I83" s="5" t="e">
        <f>E83/#REF!</f>
        <v>#REF!</v>
      </c>
      <c r="J83" s="15">
        <f>E83/C83</f>
        <v>0.0740564433866032</v>
      </c>
      <c r="K83" s="16">
        <f>E83/D83</f>
        <v>0.0740564433866032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</f>
        <v>109.10000000000001</v>
      </c>
      <c r="F84" s="4">
        <f>F13+F23+F33+F43+F53+F63</f>
        <v>99.10000000000001</v>
      </c>
      <c r="G84" s="30">
        <f>E84/C84</f>
        <v>0.05288414929714009</v>
      </c>
      <c r="H84" s="5" t="e">
        <f>E84/#REF!</f>
        <v>#REF!</v>
      </c>
      <c r="I84" s="5" t="e">
        <f>E84/#REF!</f>
        <v>#REF!</v>
      </c>
      <c r="J84" s="15">
        <f>E84/C84</f>
        <v>0.05288414929714009</v>
      </c>
      <c r="K84" s="16">
        <f>E84/D84</f>
        <v>0.05288414929714009</v>
      </c>
    </row>
    <row r="85" spans="1:11" ht="14.25" customHeight="1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1707.8000000000002</v>
      </c>
      <c r="F85" s="4">
        <f>F14+F24+F34+F44+F54+F64+F67+F71</f>
        <v>912.6999999999999</v>
      </c>
      <c r="G85" s="30">
        <f>E85/C85</f>
        <v>0.09530027566656621</v>
      </c>
      <c r="H85" s="5" t="e">
        <f>E85/#REF!</f>
        <v>#REF!</v>
      </c>
      <c r="I85" s="5" t="e">
        <f>E85/#REF!</f>
        <v>#REF!</v>
      </c>
      <c r="J85" s="15">
        <f>E85/C85</f>
        <v>0.09530027566656621</v>
      </c>
      <c r="K85" s="16">
        <f>E85/D85</f>
        <v>0.09530027566656621</v>
      </c>
    </row>
    <row r="86" spans="1:11" ht="51" customHeight="1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1885.6</v>
      </c>
      <c r="F86" s="4">
        <f>F87+F88+F89+F90+F91+F92+F93+F94+F95</f>
        <v>935.6</v>
      </c>
      <c r="G86" s="5">
        <f>E86/C86</f>
        <v>0.14747033934758294</v>
      </c>
      <c r="H86" s="16" t="e">
        <f>E86/#REF!</f>
        <v>#REF!</v>
      </c>
      <c r="I86" s="16" t="e">
        <f>E86/#REF!</f>
        <v>#REF!</v>
      </c>
      <c r="J86" s="15">
        <f>E86/C86</f>
        <v>0.14747033934758294</v>
      </c>
      <c r="K86" s="16">
        <f>E86/D86</f>
        <v>0.14747033934758294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349.7</v>
      </c>
      <c r="F87" s="6">
        <v>140.7</v>
      </c>
      <c r="G87" s="71">
        <f>E87/C87</f>
        <v>0.145866355218153</v>
      </c>
      <c r="H87" s="72" t="e">
        <f>E87/#REF!</f>
        <v>#REF!</v>
      </c>
      <c r="I87" s="72" t="e">
        <f>E87/#REF!</f>
        <v>#REF!</v>
      </c>
      <c r="J87" s="72">
        <f>E87/C87</f>
        <v>0.145866355218153</v>
      </c>
      <c r="K87" s="72">
        <f>E87/D87</f>
        <v>0.145866355218153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163.6</v>
      </c>
      <c r="F88" s="6">
        <v>83.4</v>
      </c>
      <c r="G88" s="71">
        <f>E88/C88</f>
        <v>0.1396142686465267</v>
      </c>
      <c r="H88" s="72" t="e">
        <f>E88/#REF!</f>
        <v>#REF!</v>
      </c>
      <c r="I88" s="72" t="e">
        <f>E88/#REF!</f>
        <v>#REF!</v>
      </c>
      <c r="J88" s="72">
        <f>E88/C88</f>
        <v>0.1396142686465267</v>
      </c>
      <c r="K88" s="72">
        <f>E88/D88</f>
        <v>0.1396142686465267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233.4</v>
      </c>
      <c r="F89" s="6">
        <v>151.4</v>
      </c>
      <c r="G89" s="71">
        <f>E89/C89</f>
        <v>0.1395933014354067</v>
      </c>
      <c r="H89" s="72" t="e">
        <f>E89/#REF!</f>
        <v>#REF!</v>
      </c>
      <c r="I89" s="72" t="e">
        <f>E89/#REF!</f>
        <v>#REF!</v>
      </c>
      <c r="J89" s="72">
        <f>E89/C89</f>
        <v>0.1395933014354067</v>
      </c>
      <c r="K89" s="72">
        <f>E89/D89</f>
        <v>0.1395933014354067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298.8</v>
      </c>
      <c r="F90" s="6">
        <v>78.2</v>
      </c>
      <c r="G90" s="71">
        <f>E90/C90</f>
        <v>0.1959472752311627</v>
      </c>
      <c r="H90" s="72" t="e">
        <f>E90/#REF!</f>
        <v>#REF!</v>
      </c>
      <c r="I90" s="72" t="e">
        <f>E90/#REF!</f>
        <v>#REF!</v>
      </c>
      <c r="J90" s="72">
        <f>E90/C90</f>
        <v>0.1959472752311627</v>
      </c>
      <c r="K90" s="72">
        <f>E90/D90</f>
        <v>0.1959472752311627</v>
      </c>
    </row>
    <row r="91" spans="1:249" s="9" customFormat="1" ht="12" customHeight="1">
      <c r="A91" s="68" t="s">
        <v>51</v>
      </c>
      <c r="B91" s="64"/>
      <c r="C91" s="6">
        <v>1772.9</v>
      </c>
      <c r="D91" s="6">
        <v>1772.9</v>
      </c>
      <c r="E91" s="6">
        <v>258.6</v>
      </c>
      <c r="F91" s="6">
        <v>142.5</v>
      </c>
      <c r="G91" s="71">
        <f>E91/C91</f>
        <v>0.14586271081279262</v>
      </c>
      <c r="H91" s="72" t="e">
        <f>E91/#REF!</f>
        <v>#REF!</v>
      </c>
      <c r="I91" s="72" t="e">
        <f>E91/#REF!</f>
        <v>#REF!</v>
      </c>
      <c r="J91" s="72">
        <f>E91/C91</f>
        <v>0.14586271081279262</v>
      </c>
      <c r="K91" s="72">
        <f>E91/D91</f>
        <v>0.14586271081279262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>
      <c r="A92" s="68" t="s">
        <v>52</v>
      </c>
      <c r="B92" s="64"/>
      <c r="C92" s="6">
        <v>1241</v>
      </c>
      <c r="D92" s="6">
        <v>1241</v>
      </c>
      <c r="E92" s="6">
        <v>173.2</v>
      </c>
      <c r="F92" s="6">
        <v>94.4</v>
      </c>
      <c r="G92" s="71">
        <f>E92/C92</f>
        <v>0.13956486704270749</v>
      </c>
      <c r="H92" s="72" t="e">
        <f>E92/#REF!</f>
        <v>#REF!</v>
      </c>
      <c r="I92" s="72" t="e">
        <f>E92/#REF!</f>
        <v>#REF!</v>
      </c>
      <c r="J92" s="72">
        <f>E92/C92</f>
        <v>0.13956486704270749</v>
      </c>
      <c r="K92" s="72">
        <f>E92/D92</f>
        <v>0.13956486704270749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 customHeight="1">
      <c r="A93" s="68" t="s">
        <v>53</v>
      </c>
      <c r="B93" s="64"/>
      <c r="C93" s="6">
        <v>1830.1</v>
      </c>
      <c r="D93" s="6">
        <v>1830.1</v>
      </c>
      <c r="E93" s="6">
        <v>244.1</v>
      </c>
      <c r="F93" s="6">
        <v>95.1</v>
      </c>
      <c r="G93" s="71">
        <f>E93/C93</f>
        <v>0.1333806895798044</v>
      </c>
      <c r="H93" s="72" t="e">
        <f>E93/#REF!</f>
        <v>#REF!</v>
      </c>
      <c r="I93" s="72" t="e">
        <f>E93/#REF!</f>
        <v>#REF!</v>
      </c>
      <c r="J93" s="72">
        <f>E93/C93</f>
        <v>0.1333806895798044</v>
      </c>
      <c r="K93" s="72">
        <f>E93/D93</f>
        <v>0.1333806895798044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3.5" customHeight="1">
      <c r="A94" s="68" t="s">
        <v>54</v>
      </c>
      <c r="B94" s="64"/>
      <c r="C94" s="6">
        <v>1176.2</v>
      </c>
      <c r="D94" s="6">
        <v>1176.2</v>
      </c>
      <c r="E94" s="6">
        <v>164.2</v>
      </c>
      <c r="F94" s="6">
        <v>149.9</v>
      </c>
      <c r="G94" s="71">
        <f>E94/C94</f>
        <v>0.13960210848495153</v>
      </c>
      <c r="H94" s="72" t="e">
        <f>E94/#REF!</f>
        <v>#REF!</v>
      </c>
      <c r="I94" s="72" t="e">
        <f>E94/#REF!</f>
        <v>#REF!</v>
      </c>
      <c r="J94" s="72">
        <f>E94/C94</f>
        <v>0.13960210848495153</v>
      </c>
      <c r="K94" s="72">
        <f>E94/D94</f>
        <v>0.13960210848495153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12.75" customHeight="1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868.9</v>
      </c>
      <c r="F96" s="4">
        <f>F97+F98+F99+F100+F101+F102+F103+F104+F105</f>
        <v>342.5</v>
      </c>
      <c r="G96" s="5">
        <f>E96/C96</f>
        <v>0.8500293484640971</v>
      </c>
      <c r="H96" s="5" t="e">
        <f>E96/#REF!</f>
        <v>#REF!</v>
      </c>
      <c r="I96" s="5" t="e">
        <f>E96/#REF!</f>
        <v>#REF!</v>
      </c>
      <c r="J96" s="15">
        <f>E96/C96</f>
        <v>0.8500293484640971</v>
      </c>
      <c r="K96" s="16">
        <f>E96/D96</f>
        <v>0.8500293484640971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>
      <c r="A97" s="68" t="s">
        <v>47</v>
      </c>
      <c r="B97" s="64"/>
      <c r="C97" s="6">
        <v>77.4</v>
      </c>
      <c r="D97" s="6">
        <v>77.4</v>
      </c>
      <c r="E97" s="6">
        <v>65.8</v>
      </c>
      <c r="F97" s="70"/>
      <c r="G97" s="71">
        <f>E97/C97</f>
        <v>0.8501291989664082</v>
      </c>
      <c r="H97" s="71" t="e">
        <f>E97/#REF!</f>
        <v>#REF!</v>
      </c>
      <c r="I97" s="71" t="e">
        <f>E97/#REF!</f>
        <v>#REF!</v>
      </c>
      <c r="J97" s="72">
        <f>E97/C97</f>
        <v>0.8501291989664082</v>
      </c>
      <c r="K97" s="72">
        <f>E97/D97</f>
        <v>0.8501291989664082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48</v>
      </c>
      <c r="B98" s="64"/>
      <c r="C98" s="6">
        <v>77.4</v>
      </c>
      <c r="D98" s="6">
        <v>77.4</v>
      </c>
      <c r="E98" s="6">
        <v>65.8</v>
      </c>
      <c r="F98" s="70"/>
      <c r="G98" s="71">
        <f>E98/C98</f>
        <v>0.8501291989664082</v>
      </c>
      <c r="H98" s="71" t="e">
        <f>E98/#REF!</f>
        <v>#REF!</v>
      </c>
      <c r="I98" s="71" t="e">
        <f>E98/#REF!</f>
        <v>#REF!</v>
      </c>
      <c r="J98" s="72">
        <f>E98/C98</f>
        <v>0.8501291989664082</v>
      </c>
      <c r="K98" s="72">
        <f>E98/D98</f>
        <v>0.8501291989664082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49</v>
      </c>
      <c r="B99" s="64"/>
      <c r="C99" s="6">
        <v>77.4</v>
      </c>
      <c r="D99" s="6">
        <v>77.4</v>
      </c>
      <c r="E99" s="6">
        <v>65.8</v>
      </c>
      <c r="F99" s="70"/>
      <c r="G99" s="71">
        <f>E99/C99</f>
        <v>0.8501291989664082</v>
      </c>
      <c r="H99" s="71" t="e">
        <f>E99/#REF!</f>
        <v>#REF!</v>
      </c>
      <c r="I99" s="71" t="e">
        <f>E99/#REF!</f>
        <v>#REF!</v>
      </c>
      <c r="J99" s="72">
        <f>E99/C99</f>
        <v>0.8501291989664082</v>
      </c>
      <c r="K99" s="72">
        <f>E99/D99</f>
        <v>0.8501291989664082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50</v>
      </c>
      <c r="B100" s="64"/>
      <c r="C100" s="6">
        <v>77.4</v>
      </c>
      <c r="D100" s="6">
        <v>77.4</v>
      </c>
      <c r="E100" s="6">
        <v>65.8</v>
      </c>
      <c r="F100" s="70"/>
      <c r="G100" s="71">
        <f>E100/C100</f>
        <v>0.8501291989664082</v>
      </c>
      <c r="H100" s="71" t="e">
        <f>E100/#REF!</f>
        <v>#REF!</v>
      </c>
      <c r="I100" s="71" t="e">
        <f>E100/#REF!</f>
        <v>#REF!</v>
      </c>
      <c r="J100" s="72">
        <f>E100/C100</f>
        <v>0.8501291989664082</v>
      </c>
      <c r="K100" s="72">
        <f>E100/D100</f>
        <v>0.8501291989664082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>
      <c r="A101" s="68" t="s">
        <v>51</v>
      </c>
      <c r="B101" s="64"/>
      <c r="C101" s="6">
        <v>77.4</v>
      </c>
      <c r="D101" s="6">
        <v>77.4</v>
      </c>
      <c r="E101" s="6">
        <v>65.8</v>
      </c>
      <c r="F101" s="70"/>
      <c r="G101" s="71">
        <f>E101/C101</f>
        <v>0.8501291989664082</v>
      </c>
      <c r="H101" s="71" t="e">
        <f>E101/#REF!</f>
        <v>#REF!</v>
      </c>
      <c r="I101" s="71" t="e">
        <f>E101/#REF!</f>
        <v>#REF!</v>
      </c>
      <c r="J101" s="72">
        <f>E101/C101</f>
        <v>0.8501291989664082</v>
      </c>
      <c r="K101" s="72">
        <f>E101/D101</f>
        <v>0.8501291989664082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52</v>
      </c>
      <c r="B102" s="64"/>
      <c r="C102" s="6">
        <v>77.4</v>
      </c>
      <c r="D102" s="6">
        <v>77.4</v>
      </c>
      <c r="E102" s="6">
        <v>65.8</v>
      </c>
      <c r="F102" s="70"/>
      <c r="G102" s="71">
        <f>E102/C102</f>
        <v>0.8501291989664082</v>
      </c>
      <c r="H102" s="71" t="e">
        <f>E102/#REF!</f>
        <v>#REF!</v>
      </c>
      <c r="I102" s="71" t="e">
        <f>E102/#REF!</f>
        <v>#REF!</v>
      </c>
      <c r="J102" s="72">
        <f>E102/C102</f>
        <v>0.8501291989664082</v>
      </c>
      <c r="K102" s="72">
        <f>E102/D102</f>
        <v>0.8501291989664082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249" s="9" customFormat="1" ht="12.75">
      <c r="A103" s="68" t="s">
        <v>53</v>
      </c>
      <c r="B103" s="64"/>
      <c r="C103" s="6">
        <v>77.4</v>
      </c>
      <c r="D103" s="6">
        <v>77.4</v>
      </c>
      <c r="E103" s="6">
        <v>65.7</v>
      </c>
      <c r="F103" s="70"/>
      <c r="G103" s="71">
        <f>E103/C103</f>
        <v>0.8488372093023255</v>
      </c>
      <c r="H103" s="71" t="e">
        <f>E103/#REF!</f>
        <v>#REF!</v>
      </c>
      <c r="I103" s="71" t="e">
        <f>E103/#REF!</f>
        <v>#REF!</v>
      </c>
      <c r="J103" s="72">
        <f>E103/C103</f>
        <v>0.8488372093023255</v>
      </c>
      <c r="K103" s="72">
        <f>E103/D103</f>
        <v>0.8488372093023255</v>
      </c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</row>
    <row r="104" spans="1:11" s="9" customFormat="1" ht="12.75">
      <c r="A104" s="68" t="s">
        <v>54</v>
      </c>
      <c r="B104" s="64"/>
      <c r="C104" s="6">
        <v>77.4</v>
      </c>
      <c r="D104" s="6">
        <v>77.4</v>
      </c>
      <c r="E104" s="6">
        <v>65.8</v>
      </c>
      <c r="F104" s="70"/>
      <c r="G104" s="71">
        <f>E104/C104</f>
        <v>0.8501291989664082</v>
      </c>
      <c r="H104" s="71" t="e">
        <f>E104/#REF!</f>
        <v>#REF!</v>
      </c>
      <c r="I104" s="71" t="e">
        <f>E104/#REF!</f>
        <v>#REF!</v>
      </c>
      <c r="J104" s="72">
        <f>E104/C104</f>
        <v>0.8501291989664082</v>
      </c>
      <c r="K104" s="72">
        <f>E104/D104</f>
        <v>0.8501291989664082</v>
      </c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342.6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0.8501240694789083</v>
      </c>
      <c r="K105" s="72">
        <f>E105/D105</f>
        <v>0.8501240694789083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11619.6</v>
      </c>
      <c r="E106" s="12">
        <f>E107+E108+E109+E110+E111+E112+E113+E114+E115</f>
        <v>2079.6</v>
      </c>
      <c r="F106" s="12">
        <f>F107+F108+F109+F110+F111+F112+F113+F114+F115</f>
        <v>1117.6999999999998</v>
      </c>
      <c r="G106" s="5">
        <f>E106/C106</f>
        <v>0.19995384792892582</v>
      </c>
      <c r="H106" s="16"/>
      <c r="I106" s="16"/>
      <c r="J106" s="15">
        <f>E106/C106</f>
        <v>0.19995384792892582</v>
      </c>
      <c r="K106" s="16">
        <f>E106/D106</f>
        <v>0.17897345863885158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587.9</v>
      </c>
      <c r="E107" s="73">
        <v>136.7</v>
      </c>
      <c r="F107" s="73">
        <v>81.1</v>
      </c>
      <c r="G107" s="71">
        <f>E107/C107</f>
        <v>0.23753258036490008</v>
      </c>
      <c r="H107" s="5"/>
      <c r="I107" s="5"/>
      <c r="J107" s="72">
        <f>E107/C107</f>
        <v>0.23753258036490008</v>
      </c>
      <c r="K107" s="72">
        <f>E107/D107</f>
        <v>0.23252253784657254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1384.2</v>
      </c>
      <c r="E108" s="73">
        <v>325.2</v>
      </c>
      <c r="F108" s="73">
        <v>120.6</v>
      </c>
      <c r="G108" s="71">
        <f>E108/C108</f>
        <v>0.23706079603440736</v>
      </c>
      <c r="H108" s="5"/>
      <c r="I108" s="5"/>
      <c r="J108" s="72">
        <f>E108/C108</f>
        <v>0.23706079603440736</v>
      </c>
      <c r="K108" s="72">
        <f>E108/D108</f>
        <v>0.23493714781100997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1306</v>
      </c>
      <c r="E109" s="73">
        <v>245.1</v>
      </c>
      <c r="F109" s="73">
        <v>47.6</v>
      </c>
      <c r="G109" s="71">
        <f>E109/C109</f>
        <v>0.21526435974003164</v>
      </c>
      <c r="H109" s="5"/>
      <c r="I109" s="5"/>
      <c r="J109" s="72">
        <f>E109/C109</f>
        <v>0.21526435974003164</v>
      </c>
      <c r="K109" s="72">
        <f>E109/D109</f>
        <v>0.18767228177641654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33.9</v>
      </c>
      <c r="E110" s="73">
        <v>18.7</v>
      </c>
      <c r="F110" s="73"/>
      <c r="G110" s="71">
        <f>E110/C110</f>
        <v>0.8697674418604651</v>
      </c>
      <c r="H110" s="5"/>
      <c r="I110" s="5"/>
      <c r="J110" s="72">
        <f>E110/C110</f>
        <v>0.8697674418604651</v>
      </c>
      <c r="K110" s="72">
        <f>E110/D110</f>
        <v>0.551622418879056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1003.7</v>
      </c>
      <c r="E111" s="73">
        <v>235.4</v>
      </c>
      <c r="F111" s="73">
        <v>48.8</v>
      </c>
      <c r="G111" s="71">
        <f>E111/C111</f>
        <v>0.237465953798043</v>
      </c>
      <c r="H111" s="30"/>
      <c r="I111" s="30"/>
      <c r="J111" s="72">
        <f>E111/C111</f>
        <v>0.237465953798043</v>
      </c>
      <c r="K111" s="72">
        <f>E111/D111</f>
        <v>0.2345322307462389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2692</v>
      </c>
      <c r="E112" s="73">
        <v>636.4</v>
      </c>
      <c r="F112" s="73">
        <v>454</v>
      </c>
      <c r="G112" s="71">
        <f>E112/C112</f>
        <v>0.2374981340498582</v>
      </c>
      <c r="H112" s="5"/>
      <c r="I112" s="5"/>
      <c r="J112" s="72">
        <f>E112/C112</f>
        <v>0.2374981340498582</v>
      </c>
      <c r="K112" s="72">
        <f>E112/D112</f>
        <v>0.2364041604754829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1166</v>
      </c>
      <c r="E113" s="73">
        <v>91.3</v>
      </c>
      <c r="F113" s="73"/>
      <c r="G113" s="71">
        <f>E113/C113</f>
        <v>0.07914355062413315</v>
      </c>
      <c r="H113" s="5"/>
      <c r="I113" s="5"/>
      <c r="J113" s="72">
        <f>E113/C113</f>
        <v>0.07914355062413315</v>
      </c>
      <c r="K113" s="72">
        <f>E113/D113</f>
        <v>0.07830188679245283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3445.9</v>
      </c>
      <c r="E114" s="73">
        <v>390.8</v>
      </c>
      <c r="F114" s="73">
        <v>365.6</v>
      </c>
      <c r="G114" s="71">
        <f>E114/C114</f>
        <v>0.15831476605225847</v>
      </c>
      <c r="H114" s="5"/>
      <c r="I114" s="5"/>
      <c r="J114" s="72">
        <f>E114/C114</f>
        <v>0.15831476605225847</v>
      </c>
      <c r="K114" s="72">
        <f>E114/D114</f>
        <v>0.11341013958617488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/>
      <c r="E115" s="73"/>
      <c r="F115" s="70"/>
      <c r="G115" s="71"/>
      <c r="H115" s="5"/>
      <c r="I115" s="5"/>
      <c r="J115" s="72"/>
      <c r="K115" s="7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119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72">
        <f>E116/C116</f>
        <v>1</v>
      </c>
      <c r="K116" s="72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 customHeight="1" hidden="1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96"/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113" t="s">
        <v>62</v>
      </c>
      <c r="B119" s="114"/>
      <c r="C119" s="12">
        <f>C120+C121+C122+C123+C124+C125+C126+C127+C128</f>
        <v>24202.399999999994</v>
      </c>
      <c r="D119" s="12">
        <f>D120+D121+D122+D123+D124+D125+D126+D127+D128</f>
        <v>25421.600000000002</v>
      </c>
      <c r="E119" s="12">
        <f>E120+E121+E122+E123+E124+E125+E126+E127+E128</f>
        <v>4827.6</v>
      </c>
      <c r="F119" s="12">
        <f>F120+F121+F122+F123+F124+F125+F126+F127+F128</f>
        <v>2395.7999999999997</v>
      </c>
      <c r="G119" s="30">
        <f>E119/C119</f>
        <v>0.19946782137308702</v>
      </c>
      <c r="H119" s="5" t="e">
        <f>E119/#REF!</f>
        <v>#REF!</v>
      </c>
      <c r="I119" s="5" t="e">
        <f>E119/#REF!</f>
        <v>#REF!</v>
      </c>
      <c r="J119" s="15">
        <f>E119/C119</f>
        <v>0.19946782137308702</v>
      </c>
      <c r="K119" s="16">
        <f>E119/D119</f>
        <v>0.1899015010856909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47</v>
      </c>
      <c r="B120" s="21"/>
      <c r="C120" s="4">
        <f>C97+C87+C107</f>
        <v>3050.3</v>
      </c>
      <c r="D120" s="4">
        <f>D97+D87+D107</f>
        <v>3062.7000000000003</v>
      </c>
      <c r="E120" s="4">
        <f>E97+E87+E107</f>
        <v>552.2</v>
      </c>
      <c r="F120" s="4">
        <f>F97+F87+F107</f>
        <v>221.79999999999998</v>
      </c>
      <c r="G120" s="30">
        <f>E120/C120</f>
        <v>0.18103137396321672</v>
      </c>
      <c r="H120" s="5" t="e">
        <f>E120/#REF!</f>
        <v>#REF!</v>
      </c>
      <c r="I120" s="5" t="e">
        <f>E120/#REF!</f>
        <v>#REF!</v>
      </c>
      <c r="J120" s="15">
        <f>E120/C120</f>
        <v>0.18103137396321672</v>
      </c>
      <c r="K120" s="16">
        <f>E120/D120</f>
        <v>0.180298429490319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48</v>
      </c>
      <c r="B121" s="11"/>
      <c r="C121" s="4">
        <f>C98+C88+C108</f>
        <v>2621</v>
      </c>
      <c r="D121" s="4">
        <f>D98+D88+D108</f>
        <v>2633.4</v>
      </c>
      <c r="E121" s="4">
        <f>E98+E88+E108</f>
        <v>554.5999999999999</v>
      </c>
      <c r="F121" s="4">
        <f>F98+F88+F108</f>
        <v>204</v>
      </c>
      <c r="G121" s="30">
        <f>E121/C121</f>
        <v>0.2115986264784433</v>
      </c>
      <c r="H121" s="5" t="e">
        <f>E121/#REF!</f>
        <v>#REF!</v>
      </c>
      <c r="I121" s="5" t="e">
        <f>E121/#REF!</f>
        <v>#REF!</v>
      </c>
      <c r="J121" s="15">
        <f>E121/C121</f>
        <v>0.2115986264784433</v>
      </c>
      <c r="K121" s="16">
        <f>E121/D121</f>
        <v>0.21060226323384215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49</v>
      </c>
      <c r="B122" s="11"/>
      <c r="C122" s="4">
        <f>C99+C89+C109</f>
        <v>2888</v>
      </c>
      <c r="D122" s="4">
        <f>D99+D89+D109</f>
        <v>3055.4</v>
      </c>
      <c r="E122" s="4">
        <f>E99+E89+E109</f>
        <v>544.3</v>
      </c>
      <c r="F122" s="4">
        <f>F99+F89+F109</f>
        <v>199</v>
      </c>
      <c r="G122" s="30">
        <f>E122/C122</f>
        <v>0.18846952908587256</v>
      </c>
      <c r="H122" s="5" t="e">
        <f>E122/#REF!</f>
        <v>#REF!</v>
      </c>
      <c r="I122" s="5" t="e">
        <f>E122/#REF!</f>
        <v>#REF!</v>
      </c>
      <c r="J122" s="15">
        <f>E122/C122</f>
        <v>0.18846952908587256</v>
      </c>
      <c r="K122" s="16">
        <f>E122/D122</f>
        <v>0.17814361458401518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50</v>
      </c>
      <c r="B123" s="21"/>
      <c r="C123" s="4">
        <f>C100+C90+C110</f>
        <v>1623.8000000000002</v>
      </c>
      <c r="D123" s="4">
        <f>D100+D90+D110</f>
        <v>1636.2000000000003</v>
      </c>
      <c r="E123" s="4">
        <f>E100+E90+E110</f>
        <v>383.3</v>
      </c>
      <c r="F123" s="4">
        <f>F100+F90+F110</f>
        <v>78.2</v>
      </c>
      <c r="G123" s="30">
        <f>E123/C123</f>
        <v>0.23605123783717205</v>
      </c>
      <c r="H123" s="5" t="e">
        <f>E123/#REF!</f>
        <v>#REF!</v>
      </c>
      <c r="I123" s="5" t="e">
        <f>E123/#REF!</f>
        <v>#REF!</v>
      </c>
      <c r="J123" s="15">
        <f>E123/C123</f>
        <v>0.23605123783717205</v>
      </c>
      <c r="K123" s="16">
        <f>E123/D123</f>
        <v>0.2342623151204009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51</v>
      </c>
      <c r="B124" s="11"/>
      <c r="C124" s="4">
        <f>C101+C91+C111</f>
        <v>2841.6000000000004</v>
      </c>
      <c r="D124" s="4">
        <f>D101+D91+D111</f>
        <v>2854</v>
      </c>
      <c r="E124" s="4">
        <f>E101+E91+E111</f>
        <v>559.8000000000001</v>
      </c>
      <c r="F124" s="4">
        <f>F101+F91+F111</f>
        <v>191.3</v>
      </c>
      <c r="G124" s="30">
        <f>E124/C124</f>
        <v>0.1970016891891892</v>
      </c>
      <c r="H124" s="5" t="e">
        <f>E124/#REF!</f>
        <v>#REF!</v>
      </c>
      <c r="I124" s="5" t="e">
        <f>E124/#REF!</f>
        <v>#REF!</v>
      </c>
      <c r="J124" s="15">
        <f>E124/C124</f>
        <v>0.1970016891891892</v>
      </c>
      <c r="K124" s="16">
        <f>E124/D124</f>
        <v>0.19614576033637002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20" t="s">
        <v>52</v>
      </c>
      <c r="B125" s="11"/>
      <c r="C125" s="4">
        <f>C102+C92+C112</f>
        <v>3998</v>
      </c>
      <c r="D125" s="4">
        <f>D102+D92+D112</f>
        <v>4010.4</v>
      </c>
      <c r="E125" s="4">
        <f>E102+E92+E112</f>
        <v>875.4</v>
      </c>
      <c r="F125" s="4">
        <f>F102+F92+F112</f>
        <v>548.4</v>
      </c>
      <c r="G125" s="30">
        <f>E125/C125</f>
        <v>0.21895947973986993</v>
      </c>
      <c r="H125" s="5" t="e">
        <f>E125/#REF!</f>
        <v>#REF!</v>
      </c>
      <c r="I125" s="5" t="e">
        <f>E125/#REF!</f>
        <v>#REF!</v>
      </c>
      <c r="J125" s="15">
        <f>E125/C125</f>
        <v>0.21895947973986993</v>
      </c>
      <c r="K125" s="16">
        <f>E125/D125</f>
        <v>0.21828246558946737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20" t="s">
        <v>53</v>
      </c>
      <c r="B126" s="11"/>
      <c r="C126" s="4">
        <f>C103+C93+C113</f>
        <v>3061.1</v>
      </c>
      <c r="D126" s="4">
        <f>D103+D93+D113</f>
        <v>3073.5</v>
      </c>
      <c r="E126" s="4">
        <f>E103+E93+E113</f>
        <v>401.1</v>
      </c>
      <c r="F126" s="4">
        <f>F103+F93+F113</f>
        <v>95.1</v>
      </c>
      <c r="G126" s="30">
        <f>E126/C126</f>
        <v>0.13103132860736338</v>
      </c>
      <c r="H126" s="5" t="e">
        <f>E126/#REF!</f>
        <v>#REF!</v>
      </c>
      <c r="I126" s="5" t="e">
        <f>E126/#REF!</f>
        <v>#REF!</v>
      </c>
      <c r="J126" s="15">
        <f>E126/C126</f>
        <v>0.13103132860736338</v>
      </c>
      <c r="K126" s="16">
        <f>E126/D126</f>
        <v>0.1305026842362128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11" ht="12.75">
      <c r="A127" s="20" t="s">
        <v>54</v>
      </c>
      <c r="B127" s="11"/>
      <c r="C127" s="4">
        <f>C104+C94+C114</f>
        <v>3722.1000000000004</v>
      </c>
      <c r="D127" s="4">
        <f>D104+D94+D114</f>
        <v>4699.5</v>
      </c>
      <c r="E127" s="4">
        <f>E104+E94+E114</f>
        <v>620.8</v>
      </c>
      <c r="F127" s="4">
        <f>F104+F94+F114</f>
        <v>515.5</v>
      </c>
      <c r="G127" s="30">
        <f>E127/C127</f>
        <v>0.16678756615888876</v>
      </c>
      <c r="H127" s="5" t="e">
        <f>E127/#REF!</f>
        <v>#REF!</v>
      </c>
      <c r="I127" s="5" t="e">
        <f>E127/#REF!</f>
        <v>#REF!</v>
      </c>
      <c r="J127" s="15">
        <f>E127/C127</f>
        <v>0.16678756615888876</v>
      </c>
      <c r="K127" s="16">
        <f>E127/D127</f>
        <v>0.1320991594850516</v>
      </c>
    </row>
    <row r="128" spans="1:11" ht="12.75">
      <c r="A128" s="20" t="s">
        <v>55</v>
      </c>
      <c r="B128" s="11"/>
      <c r="C128" s="4">
        <f>C105+C95+C115+C117</f>
        <v>396.5</v>
      </c>
      <c r="D128" s="4">
        <f>D105+D95+D115+D117</f>
        <v>396.5</v>
      </c>
      <c r="E128" s="4">
        <f>E105+E95+E115+E117</f>
        <v>336.1</v>
      </c>
      <c r="F128" s="4">
        <f>F105+F95+F115+F117</f>
        <v>342.5</v>
      </c>
      <c r="G128" s="4">
        <f>G105+G95+G115+G117</f>
        <v>342.5</v>
      </c>
      <c r="H128" s="4">
        <f>H105+H95+H115+H117</f>
        <v>342.5</v>
      </c>
      <c r="I128" s="4">
        <f>I105+I95+I115+I117</f>
        <v>342.5</v>
      </c>
      <c r="J128" s="15">
        <f>E128/C128</f>
        <v>0.8476670870113494</v>
      </c>
      <c r="K128" s="16">
        <f>E128/D128</f>
        <v>0.8476670870113494</v>
      </c>
    </row>
    <row r="129" spans="1:11" ht="16.5">
      <c r="A129" s="115" t="s">
        <v>40</v>
      </c>
      <c r="B129" s="116"/>
      <c r="C129" s="17">
        <f>C119+C76</f>
        <v>58186</v>
      </c>
      <c r="D129" s="17">
        <f>D119+D76</f>
        <v>59405.20000000001</v>
      </c>
      <c r="E129" s="17">
        <f>E119+E76</f>
        <v>7803.200000000001</v>
      </c>
      <c r="F129" s="85">
        <f>F119+F76</f>
        <v>4175.099999999999</v>
      </c>
      <c r="G129" s="18">
        <f>E129/C129</f>
        <v>0.1341078609974908</v>
      </c>
      <c r="H129" s="18" t="e">
        <f>E129/#REF!</f>
        <v>#REF!</v>
      </c>
      <c r="I129" s="18" t="e">
        <f>E129/#REF!</f>
        <v>#REF!</v>
      </c>
      <c r="J129" s="87">
        <f>E129/C129</f>
        <v>0.1341078609974908</v>
      </c>
      <c r="K129" s="53">
        <f>E129/D129</f>
        <v>0.13135550423195275</v>
      </c>
    </row>
    <row r="130" spans="1:11" ht="15">
      <c r="A130" s="22" t="s">
        <v>47</v>
      </c>
      <c r="B130" s="23"/>
      <c r="C130" s="24">
        <f>C77+C120</f>
        <v>5541.5</v>
      </c>
      <c r="D130" s="24">
        <f>D77+D120</f>
        <v>5553.9</v>
      </c>
      <c r="E130" s="24">
        <f>E77+E120</f>
        <v>729.2</v>
      </c>
      <c r="F130" s="86">
        <f>F77+F120</f>
        <v>357.4</v>
      </c>
      <c r="G130" s="52">
        <f>E130/C130</f>
        <v>0.13158891996751781</v>
      </c>
      <c r="H130" s="52" t="e">
        <f>E130/#REF!</f>
        <v>#REF!</v>
      </c>
      <c r="I130" s="52" t="e">
        <f>E130/#REF!</f>
        <v>#REF!</v>
      </c>
      <c r="J130" s="97">
        <f>E130/C130</f>
        <v>0.13158891996751781</v>
      </c>
      <c r="K130" s="98">
        <f>E130/D130</f>
        <v>0.13129512594753237</v>
      </c>
    </row>
    <row r="131" spans="1:11" ht="15">
      <c r="A131" s="22" t="s">
        <v>48</v>
      </c>
      <c r="B131" s="23"/>
      <c r="C131" s="24">
        <f>C78+C121</f>
        <v>3829.8</v>
      </c>
      <c r="D131" s="24">
        <f>D78+D121</f>
        <v>3842.2000000000003</v>
      </c>
      <c r="E131" s="24">
        <f>E78+E121</f>
        <v>632.0999999999999</v>
      </c>
      <c r="F131" s="86">
        <f>F78+F121</f>
        <v>262.5</v>
      </c>
      <c r="G131" s="52">
        <f>E131/C131</f>
        <v>0.16504778317405605</v>
      </c>
      <c r="H131" s="52" t="e">
        <f>E131/#REF!</f>
        <v>#REF!</v>
      </c>
      <c r="I131" s="52" t="e">
        <f>E131/#REF!</f>
        <v>#REF!</v>
      </c>
      <c r="J131" s="97">
        <f>E131/C131</f>
        <v>0.16504778317405605</v>
      </c>
      <c r="K131" s="98">
        <f>E131/D131</f>
        <v>0.16451512154494818</v>
      </c>
    </row>
    <row r="132" spans="1:11" ht="15">
      <c r="A132" s="22" t="s">
        <v>49</v>
      </c>
      <c r="B132" s="23"/>
      <c r="C132" s="24">
        <f>C79+C122</f>
        <v>4928.8</v>
      </c>
      <c r="D132" s="24">
        <f>D79+D122</f>
        <v>5096.200000000001</v>
      </c>
      <c r="E132" s="24">
        <f>E79+E122</f>
        <v>683.5</v>
      </c>
      <c r="F132" s="86">
        <f>F79+F122</f>
        <v>299.7</v>
      </c>
      <c r="G132" s="52">
        <f>E132/C132</f>
        <v>0.13867472812855056</v>
      </c>
      <c r="H132" s="52" t="e">
        <f>E132/#REF!</f>
        <v>#REF!</v>
      </c>
      <c r="I132" s="52" t="e">
        <f>E132/#REF!</f>
        <v>#REF!</v>
      </c>
      <c r="J132" s="97">
        <f>E132/C132</f>
        <v>0.13867472812855056</v>
      </c>
      <c r="K132" s="98">
        <f>E132/D132</f>
        <v>0.1341195400494486</v>
      </c>
    </row>
    <row r="133" spans="1:11" ht="15">
      <c r="A133" s="22" t="s">
        <v>50</v>
      </c>
      <c r="B133" s="23"/>
      <c r="C133" s="24">
        <f>C80+C123</f>
        <v>4311</v>
      </c>
      <c r="D133" s="24">
        <f>D80+D123</f>
        <v>4323.4</v>
      </c>
      <c r="E133" s="24">
        <f>E80+E123</f>
        <v>667.9000000000001</v>
      </c>
      <c r="F133" s="86">
        <f>F80+F123</f>
        <v>219.3</v>
      </c>
      <c r="G133" s="52">
        <f>E133/C133</f>
        <v>0.15492925075388542</v>
      </c>
      <c r="H133" s="52" t="e">
        <f>E133/#REF!</f>
        <v>#REF!</v>
      </c>
      <c r="I133" s="52" t="e">
        <f>E133/#REF!</f>
        <v>#REF!</v>
      </c>
      <c r="J133" s="97">
        <f>E133/C133</f>
        <v>0.15492925075388542</v>
      </c>
      <c r="K133" s="98">
        <f>E133/D133</f>
        <v>0.15448489614655136</v>
      </c>
    </row>
    <row r="134" spans="1:11" ht="15">
      <c r="A134" s="22" t="s">
        <v>51</v>
      </c>
      <c r="B134" s="23"/>
      <c r="C134" s="24">
        <f>C81+C124</f>
        <v>4133.8</v>
      </c>
      <c r="D134" s="24">
        <f>D81+D124</f>
        <v>4146.2</v>
      </c>
      <c r="E134" s="24">
        <f>E81+E124</f>
        <v>654.2</v>
      </c>
      <c r="F134" s="86">
        <f>F81+F124</f>
        <v>267</v>
      </c>
      <c r="G134" s="52">
        <f>E134/C134</f>
        <v>0.15825632589868885</v>
      </c>
      <c r="H134" s="52" t="e">
        <f>E134/#REF!</f>
        <v>#REF!</v>
      </c>
      <c r="I134" s="52" t="e">
        <f>E134/#REF!</f>
        <v>#REF!</v>
      </c>
      <c r="J134" s="97">
        <f>E134/C134</f>
        <v>0.15825632589868885</v>
      </c>
      <c r="K134" s="98">
        <f>E134/D134</f>
        <v>0.1577830302445613</v>
      </c>
    </row>
    <row r="135" spans="1:11" ht="15">
      <c r="A135" s="22" t="s">
        <v>52</v>
      </c>
      <c r="B135" s="23"/>
      <c r="C135" s="24">
        <f>C82+C125</f>
        <v>6807.7</v>
      </c>
      <c r="D135" s="24">
        <f>D82+D125</f>
        <v>6820.1</v>
      </c>
      <c r="E135" s="24">
        <f>E82+E125</f>
        <v>1152.5</v>
      </c>
      <c r="F135" s="86">
        <f>F82+F125</f>
        <v>706.5</v>
      </c>
      <c r="G135" s="52">
        <f>E135/C135</f>
        <v>0.16929359401853783</v>
      </c>
      <c r="H135" s="52" t="e">
        <f>E135/#REF!</f>
        <v>#REF!</v>
      </c>
      <c r="I135" s="52" t="e">
        <f>E135/#REF!</f>
        <v>#REF!</v>
      </c>
      <c r="J135" s="97">
        <f>E135/C135</f>
        <v>0.16929359401853783</v>
      </c>
      <c r="K135" s="98">
        <f>E135/D135</f>
        <v>0.16898579199718478</v>
      </c>
    </row>
    <row r="136" spans="1:11" ht="15">
      <c r="A136" s="22" t="s">
        <v>53</v>
      </c>
      <c r="B136" s="23"/>
      <c r="C136" s="24">
        <f>C83+C126</f>
        <v>4531.6</v>
      </c>
      <c r="D136" s="24">
        <f>D83+D126</f>
        <v>4544</v>
      </c>
      <c r="E136" s="24">
        <f>E83+E126</f>
        <v>510</v>
      </c>
      <c r="F136" s="86">
        <f>F83+F126</f>
        <v>192.9</v>
      </c>
      <c r="G136" s="52">
        <f>E136/C136</f>
        <v>0.11254303115897255</v>
      </c>
      <c r="H136" s="52" t="e">
        <f>E136/#REF!</f>
        <v>#REF!</v>
      </c>
      <c r="I136" s="52" t="e">
        <f>E136/#REF!</f>
        <v>#REF!</v>
      </c>
      <c r="J136" s="97">
        <f>E136/C136</f>
        <v>0.11254303115897255</v>
      </c>
      <c r="K136" s="98">
        <f>E136/D136</f>
        <v>0.11223591549295775</v>
      </c>
    </row>
    <row r="137" spans="1:11" ht="15">
      <c r="A137" s="22" t="s">
        <v>54</v>
      </c>
      <c r="B137" s="23"/>
      <c r="C137" s="24">
        <f>C84+C127</f>
        <v>5785.1</v>
      </c>
      <c r="D137" s="24">
        <f>D84+D127</f>
        <v>6762.5</v>
      </c>
      <c r="E137" s="24">
        <f>E84+E127</f>
        <v>729.9</v>
      </c>
      <c r="F137" s="86">
        <f>F84+F127</f>
        <v>614.6</v>
      </c>
      <c r="G137" s="52">
        <f>E137/C137</f>
        <v>0.12616895127136954</v>
      </c>
      <c r="H137" s="52" t="e">
        <f>E137/#REF!</f>
        <v>#REF!</v>
      </c>
      <c r="I137" s="52" t="e">
        <f>E137/#REF!</f>
        <v>#REF!</v>
      </c>
      <c r="J137" s="97">
        <f>E137/C137</f>
        <v>0.12616895127136954</v>
      </c>
      <c r="K137" s="98">
        <f>E137/D137</f>
        <v>0.10793345656192237</v>
      </c>
    </row>
    <row r="138" spans="1:11" ht="15">
      <c r="A138" s="25" t="s">
        <v>55</v>
      </c>
      <c r="B138" s="23"/>
      <c r="C138" s="24">
        <f>C85+C128</f>
        <v>18316.700000000004</v>
      </c>
      <c r="D138" s="24">
        <f>D85+D128</f>
        <v>18316.700000000004</v>
      </c>
      <c r="E138" s="24">
        <f>E85+E128</f>
        <v>2043.9</v>
      </c>
      <c r="F138" s="24">
        <f>F85+F128</f>
        <v>1255.1999999999998</v>
      </c>
      <c r="G138" s="52">
        <f>E138/C138</f>
        <v>0.11158669410974682</v>
      </c>
      <c r="H138" s="52" t="e">
        <f>E138/#REF!</f>
        <v>#REF!</v>
      </c>
      <c r="I138" s="52" t="e">
        <f>E138/#REF!</f>
        <v>#REF!</v>
      </c>
      <c r="J138" s="97">
        <f>E138/C138</f>
        <v>0.11158669410974682</v>
      </c>
      <c r="K138" s="98">
        <f>E138/D138</f>
        <v>0.11158669410974682</v>
      </c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</sheetData>
  <sheetProtection/>
  <mergeCells count="11">
    <mergeCell ref="A119:B119"/>
    <mergeCell ref="A129:B129"/>
    <mergeCell ref="A75:B75"/>
    <mergeCell ref="A76:B76"/>
    <mergeCell ref="A1:F1"/>
    <mergeCell ref="A2:F2"/>
    <mergeCell ref="A65:B65"/>
    <mergeCell ref="A3:A4"/>
    <mergeCell ref="C3:C4"/>
    <mergeCell ref="D3:D4"/>
    <mergeCell ref="B3:B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2016-03-25T04:25:04Z</dcterms:modified>
  <cp:category/>
  <cp:version/>
  <cp:contentType/>
  <cp:contentStatus/>
</cp:coreProperties>
</file>