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105" activeTab="0"/>
  </bookViews>
  <sheets>
    <sheet name="консолидированный" sheetId="1" r:id="rId1"/>
    <sheet name="районный" sheetId="2" r:id="rId2"/>
    <sheet name="поселени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<sst xmlns="http://schemas.openxmlformats.org/spreadsheetml/2006/main" count="331" uniqueCount="123">
  <si>
    <t xml:space="preserve"> СПРАВКА</t>
  </si>
  <si>
    <t xml:space="preserve"> об исполнении консолидированного бюджета</t>
  </si>
  <si>
    <t>КБК</t>
  </si>
  <si>
    <t>наименование доходов</t>
  </si>
  <si>
    <t>182 101 02 010 01 0000 110</t>
  </si>
  <si>
    <t>НДФЛ</t>
  </si>
  <si>
    <t>182 105 02 000 02 0000 110</t>
  </si>
  <si>
    <t>ЕНВД</t>
  </si>
  <si>
    <t>182 105 03 000 01 0000 110</t>
  </si>
  <si>
    <t xml:space="preserve">Единый с/х налог </t>
  </si>
  <si>
    <t>182 106 01 030 10 0000 110</t>
  </si>
  <si>
    <t>Налог на имущ-во физ.лиц</t>
  </si>
  <si>
    <t>000 108 00 000 00 0000 110</t>
  </si>
  <si>
    <t>Госпошлина</t>
  </si>
  <si>
    <t>св.200%</t>
  </si>
  <si>
    <t>итого по налоговым доходам</t>
  </si>
  <si>
    <t>Арендная плата за земли</t>
  </si>
  <si>
    <t>Доходы от сдачи в аренду имущ-ва</t>
  </si>
  <si>
    <t>Прочие доходы от сдачи в ар.имущ.</t>
  </si>
  <si>
    <t>000 112 01 000 01 0000 120</t>
  </si>
  <si>
    <t>Плата за негат.возд.окр.среды</t>
  </si>
  <si>
    <t>Доходы от продажи зем.уч.</t>
  </si>
  <si>
    <t>000 116 00 000 00 0000 140</t>
  </si>
  <si>
    <t>Штрафные санкции</t>
  </si>
  <si>
    <t>000 117 00 000 00 0000 180</t>
  </si>
  <si>
    <t>Прочие неналоговые доходы</t>
  </si>
  <si>
    <t>итого по неналоговым доходам</t>
  </si>
  <si>
    <t>ИТОГО НАЛОГОВЫЕ И НЕНАЛОГОВЫЕ</t>
  </si>
  <si>
    <t>2 00 00000 00 0000 000</t>
  </si>
  <si>
    <t xml:space="preserve"> БЕЗВОЗМЕЗДНЫЕ  ПОСТУПЛЕНИЯ</t>
  </si>
  <si>
    <t>2 02 00000 00 0000 000</t>
  </si>
  <si>
    <t xml:space="preserve"> Безвозмездные  поступления  от  других  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</si>
  <si>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</si>
  <si>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</si>
  <si>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</si>
  <si>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ВСЕГО ДОХОДОВ</t>
  </si>
  <si>
    <t xml:space="preserve"> об исполнении районного  бюджета</t>
  </si>
  <si>
    <t>СПРАВКА</t>
  </si>
  <si>
    <t>% исполнения</t>
  </si>
  <si>
    <t xml:space="preserve">к перв. плану года района </t>
  </si>
  <si>
    <t xml:space="preserve">к уточ. плану года района </t>
  </si>
  <si>
    <t>Виткуловская с/а</t>
  </si>
  <si>
    <t>Давыдковская с/а</t>
  </si>
  <si>
    <t>Елизаровская с/а</t>
  </si>
  <si>
    <t>Крутецкая с/а</t>
  </si>
  <si>
    <t>Панинская с/а</t>
  </si>
  <si>
    <t>Рожковская с/а</t>
  </si>
  <si>
    <t>Селитьбенская с/а</t>
  </si>
  <si>
    <t>Яковская с/а</t>
  </si>
  <si>
    <t>Поселковая адм</t>
  </si>
  <si>
    <t>Доходы от продажи земли</t>
  </si>
  <si>
    <t>ИТОГО собственных доходов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</si>
  <si>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</si>
  <si>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</si>
  <si>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БЕЗВОЗМЕЗДНЫЕ ПОСТУПЛЕНИЯ</t>
  </si>
  <si>
    <t>% исполнения к  плану года</t>
  </si>
  <si>
    <t>Иные межбюджетные трансферты</t>
  </si>
  <si>
    <t>366 111 09 045 05 0000 120</t>
  </si>
  <si>
    <t>366 111 05 035 05 0000 120</t>
  </si>
  <si>
    <t>Возврат остатков субсидии.субвенции прошлых лет</t>
  </si>
  <si>
    <t>Налог на имущ.физ.лиц</t>
  </si>
  <si>
    <t>% исполнения к уточ.плану года</t>
  </si>
  <si>
    <t>% исполнения к уточненному плану года</t>
  </si>
  <si>
    <t>Доходы от продажи имущества</t>
  </si>
  <si>
    <t>366 111 05 013 01 0000 120</t>
  </si>
  <si>
    <t>к плану года</t>
  </si>
  <si>
    <t>366 114 06 013 10 0000 420</t>
  </si>
  <si>
    <t>366 114 02 053 05 0000 410</t>
  </si>
  <si>
    <t>100 103 02 020 01 0000 110</t>
  </si>
  <si>
    <t>акцизы на нефтепродукты</t>
  </si>
  <si>
    <t>Акцизы на нефтепродукты</t>
  </si>
  <si>
    <t>366 111 05 025 05 0000 120</t>
  </si>
  <si>
    <t xml:space="preserve">в т.ч </t>
  </si>
  <si>
    <t>январь</t>
  </si>
  <si>
    <t>366 111 05 013 13 0000 120</t>
  </si>
  <si>
    <t>366 114 06 013 13 0000 430</t>
  </si>
  <si>
    <t>Иные МБТ бюджетам поселении</t>
  </si>
  <si>
    <t>Доходы от компенсации затрат</t>
  </si>
  <si>
    <t>2 07 05020 10 0000 180</t>
  </si>
  <si>
    <t>Прочие безвозмездные поступления</t>
  </si>
  <si>
    <t>000 113 02 995 05 0000 130</t>
  </si>
  <si>
    <t>Земельный налог с юр.лиц</t>
  </si>
  <si>
    <t>Земельный налог с физ.лиц</t>
  </si>
  <si>
    <t>000 113 01 995 05 0000 130</t>
  </si>
  <si>
    <t>000 113 01 990 05 0000 130</t>
  </si>
  <si>
    <t>Доходы от платных услуг</t>
  </si>
  <si>
    <t>000 113 02 990 05 0000 130</t>
  </si>
  <si>
    <t>182 106 06 033 00 0000 110</t>
  </si>
  <si>
    <t>Земельный налог юридич. лиц</t>
  </si>
  <si>
    <t>182 106 06 043 00 0000 110</t>
  </si>
  <si>
    <t>366 111 09 045 13 0000 120</t>
  </si>
  <si>
    <t>Прочие поступления от использования имущества</t>
  </si>
  <si>
    <t>000 109 00 000 00 0000 110</t>
  </si>
  <si>
    <t xml:space="preserve">Прочие налоговые доходы </t>
  </si>
  <si>
    <t>182 105 04 020 02 0000 110</t>
  </si>
  <si>
    <t>Налог, взимаемый в связи с применением патентной системы н/о</t>
  </si>
  <si>
    <t>001 113 02 995 13 0000 130</t>
  </si>
  <si>
    <t>2 02 01001 10 0000 151</t>
  </si>
  <si>
    <t>2 02 03015 10 0000 151</t>
  </si>
  <si>
    <t>2 02 04999 10 0000 151</t>
  </si>
  <si>
    <t>182 105 01 000 01 0000 110</t>
  </si>
  <si>
    <t>УСН</t>
  </si>
  <si>
    <t>2 02 15000 00 0000 151</t>
  </si>
  <si>
    <t>2 02 20000 00 0000 151</t>
  </si>
  <si>
    <t>2 02 30000 00 0000 151</t>
  </si>
  <si>
    <t>2 02 40000 05 0000 151</t>
  </si>
  <si>
    <t>2 04 05020 10 0000 180</t>
  </si>
  <si>
    <t>Безвозмездные поступления от негосударственных организаций</t>
  </si>
  <si>
    <t>2 19 60010 05 0000 151</t>
  </si>
  <si>
    <t xml:space="preserve">УСН </t>
  </si>
  <si>
    <t>% исполнения к плану года</t>
  </si>
  <si>
    <t>000 117 01 000 10 0000 180</t>
  </si>
  <si>
    <t>2 07 05030 10 0000 151</t>
  </si>
  <si>
    <t>Прочие МБТ бюджетам поселении</t>
  </si>
  <si>
    <t>план МФ на 2021 год</t>
  </si>
  <si>
    <r>
      <t>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2021 год</t>
    </r>
  </si>
  <si>
    <t>план на 2021 г</t>
  </si>
  <si>
    <t>уточненный план на 2021 г</t>
  </si>
  <si>
    <t>об исполнении бюджетов поселений на 1 апреля 2021 г.</t>
  </si>
  <si>
    <t>исполнено на 01 апреля</t>
  </si>
  <si>
    <t>на 01 апреля 2021 года</t>
  </si>
  <si>
    <t>на 1 апреля 2021 года</t>
  </si>
  <si>
    <t>исполнено на 1 апреля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</si>
</sst>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#,##0.000"/>
    <numFmt numFmtId="176" formatCode="0.000"/>
  </numFmts>
  <fonts count="52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b/>
      <i/>
      <sz val="10"/>
      <name val="Arial Cyr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sz val="11"/>
      <name val="Arial Cyr"/>
      <family val="2"/>
    </font>
    <font>
      <b/>
      <i/>
      <sz val="11"/>
      <name val="Arial Cyr"/>
      <family val="0"/>
    </font>
    <font>
      <sz val="13"/>
      <name val="Arial Cyr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7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 horizontal="right"/>
    </xf>
    <xf numFmtId="173" fontId="5" fillId="0" borderId="10" xfId="57" applyNumberFormat="1" applyFont="1" applyFill="1" applyBorder="1" applyAlignment="1">
      <alignment horizontal="right"/>
    </xf>
    <xf numFmtId="174" fontId="8" fillId="0" borderId="10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7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72" fontId="0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74" fontId="1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173" fontId="2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5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174" fontId="0" fillId="0" borderId="16" xfId="0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 horizontal="right"/>
    </xf>
    <xf numFmtId="174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74" fontId="0" fillId="0" borderId="13" xfId="0" applyNumberFormat="1" applyFont="1" applyFill="1" applyBorder="1" applyAlignment="1">
      <alignment/>
    </xf>
    <xf numFmtId="173" fontId="0" fillId="0" borderId="0" xfId="57" applyNumberFormat="1" applyFont="1" applyFill="1" applyAlignment="1">
      <alignment/>
    </xf>
    <xf numFmtId="174" fontId="1" fillId="0" borderId="10" xfId="0" applyNumberFormat="1" applyFont="1" applyFill="1" applyBorder="1" applyAlignment="1">
      <alignment/>
    </xf>
    <xf numFmtId="173" fontId="11" fillId="0" borderId="10" xfId="57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174" fontId="8" fillId="0" borderId="16" xfId="0" applyNumberFormat="1" applyFont="1" applyFill="1" applyBorder="1" applyAlignment="1">
      <alignment/>
    </xf>
    <xf numFmtId="174" fontId="2" fillId="0" borderId="16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 wrapText="1"/>
    </xf>
    <xf numFmtId="172" fontId="1" fillId="0" borderId="10" xfId="0" applyNumberFormat="1" applyFont="1" applyFill="1" applyBorder="1" applyAlignment="1">
      <alignment/>
    </xf>
    <xf numFmtId="173" fontId="11" fillId="0" borderId="10" xfId="57" applyNumberFormat="1" applyFont="1" applyFill="1" applyBorder="1" applyAlignment="1">
      <alignment/>
    </xf>
    <xf numFmtId="173" fontId="2" fillId="0" borderId="10" xfId="57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11" fillId="0" borderId="10" xfId="0" applyFont="1" applyFill="1" applyBorder="1" applyAlignment="1">
      <alignment horizontal="left" wrapText="1"/>
    </xf>
    <xf numFmtId="172" fontId="5" fillId="0" borderId="13" xfId="0" applyNumberFormat="1" applyFont="1" applyFill="1" applyBorder="1" applyAlignment="1">
      <alignment/>
    </xf>
    <xf numFmtId="174" fontId="0" fillId="0" borderId="16" xfId="0" applyNumberFormat="1" applyFont="1" applyFill="1" applyBorder="1" applyAlignment="1">
      <alignment/>
    </xf>
    <xf numFmtId="172" fontId="5" fillId="0" borderId="13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 horizontal="right"/>
    </xf>
    <xf numFmtId="0" fontId="16" fillId="0" borderId="0" xfId="0" applyFont="1" applyFill="1" applyAlignment="1">
      <alignment/>
    </xf>
    <xf numFmtId="174" fontId="17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 horizontal="right"/>
    </xf>
    <xf numFmtId="0" fontId="1" fillId="0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9" fontId="15" fillId="0" borderId="16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Kazna8\Documents\&#1057;&#1074;&#1086;&#1076;&#1082;&#1080;%202021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солидированный 01.02.2021"/>
      <sheetName val="консолидированный 01.03.2021"/>
      <sheetName val="консолидированный 01.04.2021"/>
      <sheetName val="районный 01.02.2021"/>
      <sheetName val="районный 01.03.2021"/>
      <sheetName val="районный 01.04.2021"/>
      <sheetName val="поселения 01.02.2021 "/>
      <sheetName val="поселения 01.03.2021"/>
      <sheetName val="поселения 01.04.20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39"/>
  <sheetViews>
    <sheetView tabSelected="1" zoomScaleSheetLayoutView="100" zoomScalePageLayoutView="0" workbookViewId="0" topLeftCell="A1">
      <selection activeCell="E50" sqref="E50"/>
    </sheetView>
  </sheetViews>
  <sheetFormatPr defaultColWidth="9.00390625" defaultRowHeight="12.75" outlineLevelRow="1" outlineLevelCol="1"/>
  <cols>
    <col min="1" max="1" width="28.875" style="44" customWidth="1"/>
    <col min="2" max="2" width="34.125" style="44" customWidth="1"/>
    <col min="3" max="3" width="14.00390625" style="44" customWidth="1" outlineLevel="1"/>
    <col min="4" max="4" width="15.00390625" style="44" customWidth="1" outlineLevel="1"/>
    <col min="5" max="5" width="14.25390625" style="44" customWidth="1"/>
    <col min="6" max="6" width="15.375" style="44" customWidth="1"/>
    <col min="7" max="7" width="16.625" style="44" customWidth="1"/>
    <col min="8" max="16384" width="9.125" style="44" customWidth="1"/>
  </cols>
  <sheetData>
    <row r="1" spans="1:7" ht="17.25" customHeight="1">
      <c r="A1" s="100" t="s">
        <v>0</v>
      </c>
      <c r="B1" s="100"/>
      <c r="C1" s="100"/>
      <c r="D1" s="100"/>
      <c r="E1" s="100"/>
      <c r="F1" s="100"/>
      <c r="G1" s="100"/>
    </row>
    <row r="2" spans="1:7" ht="15.75">
      <c r="A2" s="100" t="s">
        <v>1</v>
      </c>
      <c r="B2" s="100"/>
      <c r="C2" s="100"/>
      <c r="D2" s="100"/>
      <c r="E2" s="100"/>
      <c r="F2" s="100"/>
      <c r="G2" s="100"/>
    </row>
    <row r="3" spans="1:7" ht="15.75">
      <c r="A3" s="100" t="s">
        <v>121</v>
      </c>
      <c r="B3" s="100"/>
      <c r="C3" s="100"/>
      <c r="D3" s="100"/>
      <c r="E3" s="100"/>
      <c r="F3" s="100"/>
      <c r="G3" s="100"/>
    </row>
    <row r="4" spans="1:7" ht="87" customHeight="1">
      <c r="A4" s="35" t="s">
        <v>2</v>
      </c>
      <c r="B4" s="36" t="s">
        <v>3</v>
      </c>
      <c r="C4" s="87" t="s">
        <v>114</v>
      </c>
      <c r="D4" s="37" t="s">
        <v>115</v>
      </c>
      <c r="E4" s="37" t="s">
        <v>122</v>
      </c>
      <c r="F4" s="37" t="s">
        <v>55</v>
      </c>
      <c r="G4" s="37" t="s">
        <v>61</v>
      </c>
    </row>
    <row r="5" spans="1:7" ht="15.75" outlineLevel="1">
      <c r="A5" s="38" t="s">
        <v>4</v>
      </c>
      <c r="B5" s="43" t="s">
        <v>5</v>
      </c>
      <c r="C5" s="71">
        <v>156998.3</v>
      </c>
      <c r="D5" s="71">
        <v>156998.3</v>
      </c>
      <c r="E5" s="71">
        <v>34872.7</v>
      </c>
      <c r="F5" s="81">
        <f>E5/C5</f>
        <v>0.2221215134176612</v>
      </c>
      <c r="G5" s="81">
        <f>E5/D5</f>
        <v>0.2221215134176612</v>
      </c>
    </row>
    <row r="6" spans="1:7" ht="15.75" outlineLevel="1">
      <c r="A6" s="38" t="s">
        <v>68</v>
      </c>
      <c r="B6" s="43" t="s">
        <v>69</v>
      </c>
      <c r="C6" s="71">
        <v>11760.5</v>
      </c>
      <c r="D6" s="71">
        <v>11760.5</v>
      </c>
      <c r="E6" s="71">
        <v>2790.2</v>
      </c>
      <c r="F6" s="81">
        <f>E6/C6</f>
        <v>0.2372518175247651</v>
      </c>
      <c r="G6" s="81">
        <f>E6/D6</f>
        <v>0.2372518175247651</v>
      </c>
    </row>
    <row r="7" spans="1:7" ht="15.75" outlineLevel="1">
      <c r="A7" s="38" t="s">
        <v>6</v>
      </c>
      <c r="B7" s="43" t="s">
        <v>7</v>
      </c>
      <c r="C7" s="71">
        <v>1048.6</v>
      </c>
      <c r="D7" s="71">
        <v>1048.6</v>
      </c>
      <c r="E7" s="71">
        <v>1200.5</v>
      </c>
      <c r="F7" s="81">
        <f>E7/C7</f>
        <v>1.1448598130841123</v>
      </c>
      <c r="G7" s="81">
        <f>E7/D7</f>
        <v>1.1448598130841123</v>
      </c>
    </row>
    <row r="8" spans="1:7" ht="15.75" outlineLevel="1">
      <c r="A8" s="38" t="s">
        <v>100</v>
      </c>
      <c r="B8" s="43" t="s">
        <v>109</v>
      </c>
      <c r="C8" s="71">
        <v>6196</v>
      </c>
      <c r="D8" s="71">
        <v>6196</v>
      </c>
      <c r="E8" s="71">
        <v>1543.9</v>
      </c>
      <c r="F8" s="81">
        <f>E8/C8</f>
        <v>0.24917688831504198</v>
      </c>
      <c r="G8" s="81">
        <f>E8/D8</f>
        <v>0.24917688831504198</v>
      </c>
    </row>
    <row r="9" spans="1:7" ht="15.75" outlineLevel="1">
      <c r="A9" s="38" t="s">
        <v>8</v>
      </c>
      <c r="B9" s="43" t="s">
        <v>9</v>
      </c>
      <c r="C9" s="71">
        <v>16</v>
      </c>
      <c r="D9" s="71">
        <v>16</v>
      </c>
      <c r="E9" s="71">
        <v>41.2</v>
      </c>
      <c r="F9" s="70" t="s">
        <v>14</v>
      </c>
      <c r="G9" s="70" t="s">
        <v>14</v>
      </c>
    </row>
    <row r="10" spans="1:7" ht="47.25" outlineLevel="1">
      <c r="A10" s="38" t="s">
        <v>94</v>
      </c>
      <c r="B10" s="43" t="s">
        <v>95</v>
      </c>
      <c r="C10" s="71">
        <v>1594.1</v>
      </c>
      <c r="D10" s="71">
        <v>1594.1</v>
      </c>
      <c r="E10" s="40">
        <v>593</v>
      </c>
      <c r="F10" s="81">
        <f>E10/C10</f>
        <v>0.3719967379712691</v>
      </c>
      <c r="G10" s="81">
        <f>E10/D10</f>
        <v>0.3719967379712691</v>
      </c>
    </row>
    <row r="11" spans="1:7" ht="15.75" outlineLevel="1">
      <c r="A11" s="38" t="s">
        <v>10</v>
      </c>
      <c r="B11" s="43" t="s">
        <v>60</v>
      </c>
      <c r="C11" s="71">
        <v>6032.9</v>
      </c>
      <c r="D11" s="71">
        <v>6032.9</v>
      </c>
      <c r="E11" s="71">
        <v>332.8</v>
      </c>
      <c r="F11" s="81">
        <f>E11/C11</f>
        <v>0.05516418306287192</v>
      </c>
      <c r="G11" s="81">
        <f>E11/D11</f>
        <v>0.05516418306287192</v>
      </c>
    </row>
    <row r="12" spans="1:7" ht="15.75" outlineLevel="1">
      <c r="A12" s="38" t="s">
        <v>87</v>
      </c>
      <c r="B12" s="43" t="s">
        <v>81</v>
      </c>
      <c r="C12" s="71">
        <v>5127.6</v>
      </c>
      <c r="D12" s="71">
        <v>5127.6</v>
      </c>
      <c r="E12" s="71">
        <v>878.7</v>
      </c>
      <c r="F12" s="81">
        <f>E12/C12</f>
        <v>0.17136672127311023</v>
      </c>
      <c r="G12" s="81">
        <f>E12/D12</f>
        <v>0.17136672127311023</v>
      </c>
    </row>
    <row r="13" spans="1:7" ht="15.75" outlineLevel="1">
      <c r="A13" s="38" t="s">
        <v>89</v>
      </c>
      <c r="B13" s="43" t="s">
        <v>82</v>
      </c>
      <c r="C13" s="71">
        <v>10472.5</v>
      </c>
      <c r="D13" s="71">
        <v>10472.5</v>
      </c>
      <c r="E13" s="71">
        <v>479.8</v>
      </c>
      <c r="F13" s="81">
        <f>E13/C13</f>
        <v>0.0458152303652423</v>
      </c>
      <c r="G13" s="81">
        <f>E13/D13</f>
        <v>0.0458152303652423</v>
      </c>
    </row>
    <row r="14" spans="1:249" s="45" customFormat="1" ht="15.75" outlineLevel="1">
      <c r="A14" s="38" t="s">
        <v>12</v>
      </c>
      <c r="B14" s="43" t="s">
        <v>13</v>
      </c>
      <c r="C14" s="71">
        <v>1393.7</v>
      </c>
      <c r="D14" s="71">
        <v>1393.7</v>
      </c>
      <c r="E14" s="71">
        <v>338.9</v>
      </c>
      <c r="F14" s="81">
        <f>E14/C14</f>
        <v>0.2431656741049006</v>
      </c>
      <c r="G14" s="81">
        <f>E14/D14</f>
        <v>0.2431656741049006</v>
      </c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</row>
    <row r="15" spans="1:7" ht="15.75" outlineLevel="1">
      <c r="A15" s="38" t="s">
        <v>92</v>
      </c>
      <c r="B15" s="43" t="s">
        <v>93</v>
      </c>
      <c r="C15" s="71"/>
      <c r="D15" s="71"/>
      <c r="E15" s="71"/>
      <c r="F15" s="81"/>
      <c r="G15" s="81"/>
    </row>
    <row r="16" spans="1:249" ht="15.75" outlineLevel="1">
      <c r="A16" s="97" t="s">
        <v>15</v>
      </c>
      <c r="B16" s="97"/>
      <c r="C16" s="48">
        <f>SUM(C5:C15)</f>
        <v>200640.2</v>
      </c>
      <c r="D16" s="48">
        <f>SUM(D5:D15)</f>
        <v>200640.2</v>
      </c>
      <c r="E16" s="48">
        <f>SUM(E5:E15)</f>
        <v>43071.7</v>
      </c>
      <c r="F16" s="41">
        <f>E16/C16</f>
        <v>0.2146713370501026</v>
      </c>
      <c r="G16" s="41">
        <f>E16/D16</f>
        <v>0.2146713370501026</v>
      </c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</row>
    <row r="17" spans="1:7" ht="15.75" outlineLevel="1">
      <c r="A17" s="38" t="s">
        <v>64</v>
      </c>
      <c r="B17" s="39" t="s">
        <v>16</v>
      </c>
      <c r="C17" s="71">
        <v>7761.3</v>
      </c>
      <c r="D17" s="71">
        <v>7761.3</v>
      </c>
      <c r="E17" s="40">
        <v>1851.2</v>
      </c>
      <c r="F17" s="81">
        <f>E17/C17</f>
        <v>0.23851674332908146</v>
      </c>
      <c r="G17" s="81">
        <f>E17/D17</f>
        <v>0.23851674332908146</v>
      </c>
    </row>
    <row r="18" spans="1:7" ht="15.75" outlineLevel="1">
      <c r="A18" s="38" t="s">
        <v>71</v>
      </c>
      <c r="B18" s="39" t="s">
        <v>16</v>
      </c>
      <c r="C18" s="71">
        <v>660</v>
      </c>
      <c r="D18" s="71">
        <v>660</v>
      </c>
      <c r="E18" s="40">
        <v>13.6</v>
      </c>
      <c r="F18" s="81">
        <f>E18/C18</f>
        <v>0.020606060606060607</v>
      </c>
      <c r="G18" s="81">
        <f>E18/D18</f>
        <v>0.020606060606060607</v>
      </c>
    </row>
    <row r="19" spans="1:7" ht="31.5" outlineLevel="1">
      <c r="A19" s="38" t="s">
        <v>58</v>
      </c>
      <c r="B19" s="43" t="s">
        <v>17</v>
      </c>
      <c r="C19" s="71">
        <v>649.4</v>
      </c>
      <c r="D19" s="71">
        <v>649.4</v>
      </c>
      <c r="E19" s="40">
        <v>623.7</v>
      </c>
      <c r="F19" s="81">
        <f>E19/C19</f>
        <v>0.960425007699415</v>
      </c>
      <c r="G19" s="81">
        <f>E19/D19</f>
        <v>0.960425007699415</v>
      </c>
    </row>
    <row r="20" spans="1:7" ht="31.5" outlineLevel="1">
      <c r="A20" s="38" t="s">
        <v>57</v>
      </c>
      <c r="B20" s="43" t="s">
        <v>18</v>
      </c>
      <c r="C20" s="71">
        <v>470</v>
      </c>
      <c r="D20" s="71">
        <v>470</v>
      </c>
      <c r="E20" s="40">
        <v>376.4</v>
      </c>
      <c r="F20" s="81">
        <f>E20/C20</f>
        <v>0.8008510638297872</v>
      </c>
      <c r="G20" s="81">
        <f>E20/D20</f>
        <v>0.8008510638297872</v>
      </c>
    </row>
    <row r="21" spans="1:7" ht="15.75" outlineLevel="1">
      <c r="A21" s="38" t="s">
        <v>19</v>
      </c>
      <c r="B21" s="43" t="s">
        <v>20</v>
      </c>
      <c r="C21" s="71">
        <v>112.4</v>
      </c>
      <c r="D21" s="71">
        <v>112.4</v>
      </c>
      <c r="E21" s="40">
        <v>92.4</v>
      </c>
      <c r="F21" s="81">
        <f>E21/C21</f>
        <v>0.8220640569395018</v>
      </c>
      <c r="G21" s="81">
        <f>E21/D21</f>
        <v>0.8220640569395018</v>
      </c>
    </row>
    <row r="22" spans="1:7" ht="15.75" outlineLevel="1">
      <c r="A22" s="38" t="s">
        <v>83</v>
      </c>
      <c r="B22" s="43" t="s">
        <v>85</v>
      </c>
      <c r="C22" s="71"/>
      <c r="D22" s="71"/>
      <c r="E22" s="40"/>
      <c r="F22" s="81"/>
      <c r="G22" s="81"/>
    </row>
    <row r="23" spans="1:7" ht="30.75" customHeight="1" outlineLevel="1">
      <c r="A23" s="38" t="s">
        <v>80</v>
      </c>
      <c r="B23" s="43" t="s">
        <v>77</v>
      </c>
      <c r="C23" s="71">
        <v>3399.8</v>
      </c>
      <c r="D23" s="71">
        <v>3399.8</v>
      </c>
      <c r="E23" s="71">
        <v>280.4</v>
      </c>
      <c r="F23" s="81">
        <f>E23/C23</f>
        <v>0.08247543973174891</v>
      </c>
      <c r="G23" s="81">
        <f>E23/D23</f>
        <v>0.08247543973174891</v>
      </c>
    </row>
    <row r="24" spans="1:7" ht="15.75" outlineLevel="1">
      <c r="A24" s="38" t="s">
        <v>67</v>
      </c>
      <c r="B24" s="43" t="s">
        <v>63</v>
      </c>
      <c r="C24" s="71">
        <v>100</v>
      </c>
      <c r="D24" s="71">
        <v>100</v>
      </c>
      <c r="E24" s="40"/>
      <c r="F24" s="81">
        <f>E24/C24</f>
        <v>0</v>
      </c>
      <c r="G24" s="81">
        <f>E24/D24</f>
        <v>0</v>
      </c>
    </row>
    <row r="25" spans="1:7" ht="15.75" outlineLevel="1">
      <c r="A25" s="38" t="s">
        <v>66</v>
      </c>
      <c r="B25" s="43" t="s">
        <v>21</v>
      </c>
      <c r="C25" s="71">
        <v>350</v>
      </c>
      <c r="D25" s="71">
        <v>350</v>
      </c>
      <c r="E25" s="40">
        <v>668.7</v>
      </c>
      <c r="F25" s="81">
        <f>E25/C25</f>
        <v>1.9105714285714288</v>
      </c>
      <c r="G25" s="81">
        <f>E25/D25</f>
        <v>1.9105714285714288</v>
      </c>
    </row>
    <row r="26" spans="1:7" ht="15.75" outlineLevel="1">
      <c r="A26" s="38" t="s">
        <v>22</v>
      </c>
      <c r="B26" s="43" t="s">
        <v>23</v>
      </c>
      <c r="C26" s="71">
        <v>145.4</v>
      </c>
      <c r="D26" s="71">
        <v>145.4</v>
      </c>
      <c r="E26" s="40">
        <v>249.9</v>
      </c>
      <c r="F26" s="81">
        <f>E26/C26</f>
        <v>1.718707015130674</v>
      </c>
      <c r="G26" s="81">
        <f>E26/D26</f>
        <v>1.718707015130674</v>
      </c>
    </row>
    <row r="27" spans="1:249" s="46" customFormat="1" ht="15.75" outlineLevel="1">
      <c r="A27" s="38" t="s">
        <v>24</v>
      </c>
      <c r="B27" s="43" t="s">
        <v>25</v>
      </c>
      <c r="C27" s="71"/>
      <c r="D27" s="71"/>
      <c r="E27" s="40"/>
      <c r="F27" s="81"/>
      <c r="G27" s="81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</row>
    <row r="28" spans="1:7" s="46" customFormat="1" ht="15.75">
      <c r="A28" s="99" t="s">
        <v>26</v>
      </c>
      <c r="B28" s="99"/>
      <c r="C28" s="48">
        <f>SUM(C17:C27)</f>
        <v>13648.299999999997</v>
      </c>
      <c r="D28" s="48">
        <f>SUM(D17:D27)</f>
        <v>13648.299999999997</v>
      </c>
      <c r="E28" s="48">
        <f>SUM(E17:E27)</f>
        <v>4156.3</v>
      </c>
      <c r="F28" s="41">
        <f>E28/C28</f>
        <v>0.3045287691507368</v>
      </c>
      <c r="G28" s="41">
        <f>E28/D28</f>
        <v>0.3045287691507368</v>
      </c>
    </row>
    <row r="29" spans="1:7" s="46" customFormat="1" ht="15.75" outlineLevel="1">
      <c r="A29" s="98" t="s">
        <v>27</v>
      </c>
      <c r="B29" s="98"/>
      <c r="C29" s="48">
        <f>C16+C28</f>
        <v>214288.5</v>
      </c>
      <c r="D29" s="48">
        <f>D16+D28</f>
        <v>214288.5</v>
      </c>
      <c r="E29" s="48">
        <f>E16+E28</f>
        <v>47228</v>
      </c>
      <c r="F29" s="41">
        <f>E29/C29</f>
        <v>0.22039446820524666</v>
      </c>
      <c r="G29" s="41">
        <f>E29/D29</f>
        <v>0.22039446820524666</v>
      </c>
    </row>
    <row r="30" spans="1:249" ht="31.5">
      <c r="A30" s="47" t="s">
        <v>28</v>
      </c>
      <c r="B30" s="1" t="s">
        <v>29</v>
      </c>
      <c r="C30" s="48">
        <f>C31+C36+C37+C38</f>
        <v>474068.4</v>
      </c>
      <c r="D30" s="48">
        <f>D31+D36+D37+D38</f>
        <v>476769.8</v>
      </c>
      <c r="E30" s="48">
        <f>E31+E36+E37+E38</f>
        <v>89579.2</v>
      </c>
      <c r="F30" s="42">
        <f>E30/C30</f>
        <v>0.18895838659568956</v>
      </c>
      <c r="G30" s="42">
        <f>E30/D30</f>
        <v>0.18788773953383792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</row>
    <row r="31" spans="1:249" ht="63">
      <c r="A31" s="47" t="s">
        <v>30</v>
      </c>
      <c r="B31" s="1" t="s">
        <v>31</v>
      </c>
      <c r="C31" s="48">
        <f>C32+C33+C34+C35</f>
        <v>474068.4</v>
      </c>
      <c r="D31" s="48">
        <f>D32+D33+D34+D35</f>
        <v>477142.8</v>
      </c>
      <c r="E31" s="48">
        <f>E32+E33+E34+E35</f>
        <v>90396</v>
      </c>
      <c r="F31" s="42">
        <f>E31/C31</f>
        <v>0.19068134471734458</v>
      </c>
      <c r="G31" s="42">
        <f>E31/D31</f>
        <v>0.18945271729972663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</row>
    <row r="32" spans="1:249" ht="47.25">
      <c r="A32" s="47" t="s">
        <v>102</v>
      </c>
      <c r="B32" s="47" t="s">
        <v>32</v>
      </c>
      <c r="C32" s="48">
        <v>145328.9</v>
      </c>
      <c r="D32" s="48">
        <v>145328.9</v>
      </c>
      <c r="E32" s="48">
        <v>34515.6</v>
      </c>
      <c r="F32" s="42">
        <f>E32/C32</f>
        <v>0.23749990538702212</v>
      </c>
      <c r="G32" s="42">
        <f>E32/D32</f>
        <v>0.23749990538702212</v>
      </c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</row>
    <row r="33" spans="1:249" ht="63">
      <c r="A33" s="47" t="s">
        <v>103</v>
      </c>
      <c r="B33" s="47" t="s">
        <v>33</v>
      </c>
      <c r="C33" s="48">
        <v>121045.3</v>
      </c>
      <c r="D33" s="48">
        <v>111442.9</v>
      </c>
      <c r="E33" s="48">
        <v>4628</v>
      </c>
      <c r="F33" s="41">
        <f>E33/C33</f>
        <v>0.03823361997533155</v>
      </c>
      <c r="G33" s="41">
        <f>E33/D33</f>
        <v>0.04152799325932832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</row>
    <row r="34" spans="1:249" ht="63">
      <c r="A34" s="47" t="s">
        <v>104</v>
      </c>
      <c r="B34" s="47" t="s">
        <v>34</v>
      </c>
      <c r="C34" s="48">
        <v>207694.2</v>
      </c>
      <c r="D34" s="48">
        <v>216016</v>
      </c>
      <c r="E34" s="48">
        <v>49205.4</v>
      </c>
      <c r="F34" s="42">
        <f>E34/C34</f>
        <v>0.23691273035067903</v>
      </c>
      <c r="G34" s="41">
        <f>E34/D34</f>
        <v>0.22778590474779647</v>
      </c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</row>
    <row r="35" spans="1:249" ht="31.5">
      <c r="A35" s="47" t="s">
        <v>105</v>
      </c>
      <c r="B35" s="47" t="s">
        <v>56</v>
      </c>
      <c r="C35" s="48">
        <v>0</v>
      </c>
      <c r="D35" s="48">
        <v>4355</v>
      </c>
      <c r="E35" s="48">
        <v>2047</v>
      </c>
      <c r="F35" s="41"/>
      <c r="G35" s="41">
        <f>E35/D35</f>
        <v>0.4700344431687715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</row>
    <row r="36" spans="1:249" ht="47.25">
      <c r="A36" s="47" t="s">
        <v>106</v>
      </c>
      <c r="B36" s="49" t="s">
        <v>107</v>
      </c>
      <c r="C36" s="79"/>
      <c r="D36" s="79"/>
      <c r="E36" s="80"/>
      <c r="F36" s="81"/>
      <c r="G36" s="81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  <c r="IO36" s="46"/>
    </row>
    <row r="37" spans="1:249" ht="31.5">
      <c r="A37" s="47" t="s">
        <v>78</v>
      </c>
      <c r="B37" s="49" t="s">
        <v>79</v>
      </c>
      <c r="C37" s="79"/>
      <c r="D37" s="79">
        <v>327.3</v>
      </c>
      <c r="E37" s="80"/>
      <c r="F37" s="81"/>
      <c r="G37" s="41">
        <f>E37/D37</f>
        <v>0</v>
      </c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  <c r="IN37" s="46"/>
      <c r="IO37" s="46"/>
    </row>
    <row r="38" spans="1:249" ht="47.25">
      <c r="A38" s="47" t="s">
        <v>108</v>
      </c>
      <c r="B38" s="49" t="s">
        <v>59</v>
      </c>
      <c r="C38" s="48"/>
      <c r="D38" s="48">
        <v>-700.3</v>
      </c>
      <c r="E38" s="69">
        <v>-816.8</v>
      </c>
      <c r="F38" s="81"/>
      <c r="G38" s="41">
        <f>E38/D38</f>
        <v>1.166357275453377</v>
      </c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  <c r="IE38" s="46"/>
      <c r="IF38" s="46"/>
      <c r="IG38" s="46"/>
      <c r="IH38" s="46"/>
      <c r="II38" s="46"/>
      <c r="IJ38" s="46"/>
      <c r="IK38" s="46"/>
      <c r="IL38" s="46"/>
      <c r="IM38" s="46"/>
      <c r="IN38" s="46"/>
      <c r="IO38" s="46"/>
    </row>
    <row r="39" spans="1:249" ht="15.75">
      <c r="A39" s="96" t="s">
        <v>35</v>
      </c>
      <c r="B39" s="96"/>
      <c r="C39" s="48">
        <f>C29+C30</f>
        <v>688356.9</v>
      </c>
      <c r="D39" s="48">
        <f>D29+D30</f>
        <v>691058.3</v>
      </c>
      <c r="E39" s="48">
        <f>E29+E30</f>
        <v>136807.2</v>
      </c>
      <c r="F39" s="41">
        <f>E39/C39</f>
        <v>0.19874457566997586</v>
      </c>
      <c r="G39" s="41">
        <f>E39/D39</f>
        <v>0.19796766785088898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</row>
  </sheetData>
  <sheetProtection/>
  <mergeCells count="7">
    <mergeCell ref="A39:B39"/>
    <mergeCell ref="A16:B16"/>
    <mergeCell ref="A29:B29"/>
    <mergeCell ref="A28:B28"/>
    <mergeCell ref="A1:G1"/>
    <mergeCell ref="A2:G2"/>
    <mergeCell ref="A3:G3"/>
  </mergeCells>
  <printOptions/>
  <pageMargins left="1.08" right="0.18" top="0.18" bottom="0.17" header="0.17" footer="0.17"/>
  <pageSetup fitToHeight="4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4"/>
  <sheetViews>
    <sheetView view="pageBreakPreview" zoomScaleSheetLayoutView="100" zoomScalePageLayoutView="0" workbookViewId="0" topLeftCell="A29">
      <selection activeCell="F51" sqref="F51"/>
    </sheetView>
  </sheetViews>
  <sheetFormatPr defaultColWidth="9.00390625" defaultRowHeight="12.75" outlineLevelRow="1"/>
  <cols>
    <col min="1" max="1" width="30.75390625" style="8" customWidth="1"/>
    <col min="2" max="2" width="45.00390625" style="8" customWidth="1"/>
    <col min="3" max="3" width="15.625" style="8" customWidth="1"/>
    <col min="4" max="4" width="16.25390625" style="8" customWidth="1"/>
    <col min="5" max="5" width="13.875" style="8" customWidth="1"/>
    <col min="6" max="6" width="13.75390625" style="8" customWidth="1"/>
    <col min="7" max="7" width="13.25390625" style="31" customWidth="1"/>
    <col min="8" max="16384" width="9.125" style="8" customWidth="1"/>
  </cols>
  <sheetData>
    <row r="1" spans="1:5" ht="17.25" customHeight="1">
      <c r="A1" s="100" t="s">
        <v>0</v>
      </c>
      <c r="B1" s="100"/>
      <c r="C1" s="100"/>
      <c r="D1" s="100"/>
      <c r="E1" s="100"/>
    </row>
    <row r="2" spans="1:5" ht="15.75">
      <c r="A2" s="100" t="s">
        <v>36</v>
      </c>
      <c r="B2" s="100"/>
      <c r="C2" s="100"/>
      <c r="D2" s="100"/>
      <c r="E2" s="100"/>
    </row>
    <row r="3" spans="1:5" ht="15.75">
      <c r="A3" s="107" t="s">
        <v>120</v>
      </c>
      <c r="B3" s="107"/>
      <c r="C3" s="107"/>
      <c r="D3" s="107"/>
      <c r="E3" s="107"/>
    </row>
    <row r="4" spans="1:249" s="52" customFormat="1" ht="87.75" customHeight="1">
      <c r="A4" s="35" t="s">
        <v>2</v>
      </c>
      <c r="B4" s="36" t="s">
        <v>3</v>
      </c>
      <c r="C4" s="87" t="s">
        <v>114</v>
      </c>
      <c r="D4" s="37" t="s">
        <v>115</v>
      </c>
      <c r="E4" s="37" t="s">
        <v>119</v>
      </c>
      <c r="F4" s="37" t="s">
        <v>55</v>
      </c>
      <c r="G4" s="37" t="s">
        <v>61</v>
      </c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</row>
    <row r="5" spans="1:7" s="52" customFormat="1" ht="15.75" outlineLevel="1">
      <c r="A5" s="38" t="s">
        <v>4</v>
      </c>
      <c r="B5" s="39" t="s">
        <v>5</v>
      </c>
      <c r="C5" s="71">
        <v>141328.6</v>
      </c>
      <c r="D5" s="71">
        <v>141328.6</v>
      </c>
      <c r="E5" s="71">
        <v>31387.1</v>
      </c>
      <c r="F5" s="70">
        <f>E5/C5</f>
        <v>0.22208597552087828</v>
      </c>
      <c r="G5" s="70">
        <f>E5/D5</f>
        <v>0.22208597552087828</v>
      </c>
    </row>
    <row r="6" spans="1:7" s="52" customFormat="1" ht="15.75" outlineLevel="1">
      <c r="A6" s="38" t="s">
        <v>100</v>
      </c>
      <c r="B6" s="39" t="s">
        <v>101</v>
      </c>
      <c r="C6" s="71">
        <v>6196</v>
      </c>
      <c r="D6" s="71">
        <v>6196</v>
      </c>
      <c r="E6" s="71">
        <v>1543.9</v>
      </c>
      <c r="F6" s="70">
        <f>E6/C6</f>
        <v>0.24917688831504198</v>
      </c>
      <c r="G6" s="70">
        <f>E6/D6</f>
        <v>0.24917688831504198</v>
      </c>
    </row>
    <row r="7" spans="1:7" s="52" customFormat="1" ht="15.75" outlineLevel="1">
      <c r="A7" s="38" t="s">
        <v>6</v>
      </c>
      <c r="B7" s="39" t="s">
        <v>7</v>
      </c>
      <c r="C7" s="71">
        <v>1048.6</v>
      </c>
      <c r="D7" s="71">
        <v>1048.6</v>
      </c>
      <c r="E7" s="71">
        <v>1200.5</v>
      </c>
      <c r="F7" s="70">
        <f>E7/C7</f>
        <v>1.1448598130841123</v>
      </c>
      <c r="G7" s="70">
        <f>E7/D7</f>
        <v>1.1448598130841123</v>
      </c>
    </row>
    <row r="8" spans="1:7" s="52" customFormat="1" ht="15.75" outlineLevel="1">
      <c r="A8" s="38" t="s">
        <v>8</v>
      </c>
      <c r="B8" s="39" t="s">
        <v>9</v>
      </c>
      <c r="C8" s="40">
        <v>8</v>
      </c>
      <c r="D8" s="40">
        <v>8</v>
      </c>
      <c r="E8" s="40">
        <v>20.6</v>
      </c>
      <c r="F8" s="70" t="s">
        <v>14</v>
      </c>
      <c r="G8" s="70" t="s">
        <v>14</v>
      </c>
    </row>
    <row r="9" spans="1:249" s="52" customFormat="1" ht="31.5" outlineLevel="1">
      <c r="A9" s="38" t="s">
        <v>94</v>
      </c>
      <c r="B9" s="43" t="s">
        <v>95</v>
      </c>
      <c r="C9" s="71">
        <v>1594.1</v>
      </c>
      <c r="D9" s="71">
        <v>1594.1</v>
      </c>
      <c r="E9" s="40">
        <v>593</v>
      </c>
      <c r="F9" s="70">
        <f>E9/C9</f>
        <v>0.3719967379712691</v>
      </c>
      <c r="G9" s="70">
        <f>E9/D9</f>
        <v>0.3719967379712691</v>
      </c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</row>
    <row r="10" spans="1:249" s="53" customFormat="1" ht="15.75" outlineLevel="1">
      <c r="A10" s="38" t="s">
        <v>12</v>
      </c>
      <c r="B10" s="39" t="s">
        <v>13</v>
      </c>
      <c r="C10" s="40">
        <v>1393.7</v>
      </c>
      <c r="D10" s="40">
        <v>1393.7</v>
      </c>
      <c r="E10" s="40">
        <v>338.9</v>
      </c>
      <c r="F10" s="70">
        <f>E10/C10</f>
        <v>0.2431656741049006</v>
      </c>
      <c r="G10" s="70">
        <f>E10/D10</f>
        <v>0.2431656741049006</v>
      </c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</row>
    <row r="11" spans="1:249" s="44" customFormat="1" ht="15.75" outlineLevel="1">
      <c r="A11" s="38" t="s">
        <v>92</v>
      </c>
      <c r="B11" s="39" t="s">
        <v>93</v>
      </c>
      <c r="C11" s="40"/>
      <c r="D11" s="40"/>
      <c r="E11" s="40"/>
      <c r="F11" s="70"/>
      <c r="G11" s="70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</row>
    <row r="12" spans="1:249" s="44" customFormat="1" ht="15.75" outlineLevel="1">
      <c r="A12" s="101" t="s">
        <v>15</v>
      </c>
      <c r="B12" s="102"/>
      <c r="C12" s="48">
        <f>SUM(C5:C11)</f>
        <v>151569.00000000003</v>
      </c>
      <c r="D12" s="48">
        <f>SUM(D5:D11)</f>
        <v>151569.00000000003</v>
      </c>
      <c r="E12" s="48">
        <f>SUM(E5:E11)</f>
        <v>35084</v>
      </c>
      <c r="F12" s="42">
        <f>E12/C12</f>
        <v>0.23147213480329087</v>
      </c>
      <c r="G12" s="42">
        <f>E12/D12</f>
        <v>0.23147213480329087</v>
      </c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</row>
    <row r="13" spans="1:7" s="44" customFormat="1" ht="15.75" outlineLevel="1">
      <c r="A13" s="38" t="s">
        <v>64</v>
      </c>
      <c r="B13" s="39" t="s">
        <v>16</v>
      </c>
      <c r="C13" s="71">
        <v>4336.7</v>
      </c>
      <c r="D13" s="71">
        <v>4336.7</v>
      </c>
      <c r="E13" s="71">
        <v>1025.3</v>
      </c>
      <c r="F13" s="70">
        <f>E13/C13</f>
        <v>0.23642400903913113</v>
      </c>
      <c r="G13" s="70">
        <f>E13/D13</f>
        <v>0.23642400903913113</v>
      </c>
    </row>
    <row r="14" spans="1:7" s="44" customFormat="1" ht="15.75" outlineLevel="1">
      <c r="A14" s="38" t="s">
        <v>71</v>
      </c>
      <c r="B14" s="39" t="s">
        <v>16</v>
      </c>
      <c r="C14" s="40">
        <v>660</v>
      </c>
      <c r="D14" s="40">
        <v>660</v>
      </c>
      <c r="E14" s="71">
        <v>13.6</v>
      </c>
      <c r="F14" s="70">
        <f>E14/C14</f>
        <v>0.020606060606060607</v>
      </c>
      <c r="G14" s="70">
        <f>E14/D14</f>
        <v>0.020606060606060607</v>
      </c>
    </row>
    <row r="15" spans="1:7" s="44" customFormat="1" ht="15.75" outlineLevel="1">
      <c r="A15" s="38" t="s">
        <v>58</v>
      </c>
      <c r="B15" s="43" t="s">
        <v>17</v>
      </c>
      <c r="C15" s="71">
        <v>649.4</v>
      </c>
      <c r="D15" s="71">
        <v>649.4</v>
      </c>
      <c r="E15" s="71">
        <v>623.7</v>
      </c>
      <c r="F15" s="70">
        <f>E15/C15</f>
        <v>0.960425007699415</v>
      </c>
      <c r="G15" s="70">
        <f>E15/D15</f>
        <v>0.960425007699415</v>
      </c>
    </row>
    <row r="16" spans="1:7" s="44" customFormat="1" ht="15.75" outlineLevel="1">
      <c r="A16" s="38" t="s">
        <v>57</v>
      </c>
      <c r="B16" s="43" t="s">
        <v>18</v>
      </c>
      <c r="C16" s="40">
        <v>320</v>
      </c>
      <c r="D16" s="40">
        <v>320</v>
      </c>
      <c r="E16" s="71">
        <v>195.9</v>
      </c>
      <c r="F16" s="70">
        <f>E16/C16</f>
        <v>0.6121875</v>
      </c>
      <c r="G16" s="70">
        <f>E16/D16</f>
        <v>0.6121875</v>
      </c>
    </row>
    <row r="17" spans="1:7" s="44" customFormat="1" ht="15.75" outlineLevel="1">
      <c r="A17" s="38" t="s">
        <v>19</v>
      </c>
      <c r="B17" s="43" t="s">
        <v>20</v>
      </c>
      <c r="C17" s="71">
        <v>112.4</v>
      </c>
      <c r="D17" s="71">
        <v>112.4</v>
      </c>
      <c r="E17" s="71">
        <v>92.4</v>
      </c>
      <c r="F17" s="70">
        <f>E17/C17</f>
        <v>0.8220640569395018</v>
      </c>
      <c r="G17" s="70">
        <f>E17/D17</f>
        <v>0.8220640569395018</v>
      </c>
    </row>
    <row r="18" spans="1:7" s="44" customFormat="1" ht="15.75" outlineLevel="1">
      <c r="A18" s="38" t="s">
        <v>84</v>
      </c>
      <c r="B18" s="43" t="s">
        <v>85</v>
      </c>
      <c r="C18" s="71"/>
      <c r="D18" s="71"/>
      <c r="E18" s="71"/>
      <c r="F18" s="70"/>
      <c r="G18" s="70"/>
    </row>
    <row r="19" spans="1:7" s="44" customFormat="1" ht="30.75" customHeight="1" outlineLevel="1">
      <c r="A19" s="38" t="s">
        <v>86</v>
      </c>
      <c r="B19" s="43" t="s">
        <v>77</v>
      </c>
      <c r="C19" s="71">
        <v>3399.8</v>
      </c>
      <c r="D19" s="71">
        <v>3399.8</v>
      </c>
      <c r="E19" s="71">
        <v>280.4</v>
      </c>
      <c r="F19" s="70">
        <f>E19/C19</f>
        <v>0.08247543973174891</v>
      </c>
      <c r="G19" s="70">
        <f>E19/D19</f>
        <v>0.08247543973174891</v>
      </c>
    </row>
    <row r="20" spans="1:7" s="44" customFormat="1" ht="15.75" outlineLevel="1">
      <c r="A20" s="38" t="s">
        <v>67</v>
      </c>
      <c r="B20" s="43" t="s">
        <v>63</v>
      </c>
      <c r="C20" s="40">
        <v>100</v>
      </c>
      <c r="D20" s="40">
        <v>100</v>
      </c>
      <c r="E20" s="71"/>
      <c r="F20" s="70">
        <f>E20/C20</f>
        <v>0</v>
      </c>
      <c r="G20" s="70">
        <f>E20/D20</f>
        <v>0</v>
      </c>
    </row>
    <row r="21" spans="1:7" s="44" customFormat="1" ht="15.75" outlineLevel="1">
      <c r="A21" s="38" t="s">
        <v>66</v>
      </c>
      <c r="B21" s="43" t="s">
        <v>21</v>
      </c>
      <c r="C21" s="40">
        <v>175</v>
      </c>
      <c r="D21" s="40">
        <v>175</v>
      </c>
      <c r="E21" s="71">
        <v>504.1</v>
      </c>
      <c r="F21" s="70" t="s">
        <v>14</v>
      </c>
      <c r="G21" s="70" t="s">
        <v>14</v>
      </c>
    </row>
    <row r="22" spans="1:7" s="44" customFormat="1" ht="15.75" outlineLevel="1">
      <c r="A22" s="38" t="s">
        <v>22</v>
      </c>
      <c r="B22" s="43" t="s">
        <v>23</v>
      </c>
      <c r="C22" s="40">
        <v>145.4</v>
      </c>
      <c r="D22" s="40">
        <v>145.4</v>
      </c>
      <c r="E22" s="71">
        <v>249.9</v>
      </c>
      <c r="F22" s="70">
        <f>E22/C22</f>
        <v>1.718707015130674</v>
      </c>
      <c r="G22" s="70">
        <f>E22/D22</f>
        <v>1.718707015130674</v>
      </c>
    </row>
    <row r="23" spans="1:249" s="54" customFormat="1" ht="15.75" outlineLevel="1">
      <c r="A23" s="38" t="s">
        <v>24</v>
      </c>
      <c r="B23" s="43" t="s">
        <v>25</v>
      </c>
      <c r="C23" s="40"/>
      <c r="D23" s="40"/>
      <c r="E23" s="71"/>
      <c r="F23" s="70"/>
      <c r="G23" s="70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</row>
    <row r="24" spans="1:249" s="32" customFormat="1" ht="24.75" customHeight="1">
      <c r="A24" s="105" t="s">
        <v>26</v>
      </c>
      <c r="B24" s="106"/>
      <c r="C24" s="48">
        <f>SUM(C13:C23)</f>
        <v>9898.699999999999</v>
      </c>
      <c r="D24" s="48">
        <f>SUM(D13:D23)</f>
        <v>9898.699999999999</v>
      </c>
      <c r="E24" s="48">
        <f>SUM(E13:E23)</f>
        <v>2985.3</v>
      </c>
      <c r="F24" s="42">
        <f>E24/C24</f>
        <v>0.3015850566235971</v>
      </c>
      <c r="G24" s="42">
        <f>E24/D24</f>
        <v>0.3015850566235971</v>
      </c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</row>
    <row r="25" spans="1:249" s="46" customFormat="1" ht="15.75" outlineLevel="1">
      <c r="A25" s="103" t="s">
        <v>27</v>
      </c>
      <c r="B25" s="104"/>
      <c r="C25" s="48">
        <f>C12+C24</f>
        <v>161467.70000000004</v>
      </c>
      <c r="D25" s="48">
        <f>D12+D24</f>
        <v>161467.70000000004</v>
      </c>
      <c r="E25" s="48">
        <f>E12+E24</f>
        <v>38069.3</v>
      </c>
      <c r="F25" s="42">
        <f>E25/C25</f>
        <v>0.23577037388901925</v>
      </c>
      <c r="G25" s="42">
        <f>E25/D25</f>
        <v>0.23577037388901925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</row>
    <row r="26" spans="1:7" s="46" customFormat="1" ht="41.25" customHeight="1" outlineLevel="1">
      <c r="A26" s="47" t="s">
        <v>28</v>
      </c>
      <c r="B26" s="1" t="s">
        <v>29</v>
      </c>
      <c r="C26" s="48">
        <f>C27+C32+C33</f>
        <v>475124.5</v>
      </c>
      <c r="D26" s="48">
        <f>D27+D32+D33</f>
        <v>480086.8</v>
      </c>
      <c r="E26" s="48">
        <f>E27+E32+E33</f>
        <v>90124.2</v>
      </c>
      <c r="F26" s="42">
        <f>E26/C26</f>
        <v>0.18968544034247864</v>
      </c>
      <c r="G26" s="42">
        <f>E26/D26</f>
        <v>0.18772480309810644</v>
      </c>
    </row>
    <row r="27" spans="1:7" s="46" customFormat="1" ht="45.75" customHeight="1" outlineLevel="1">
      <c r="A27" s="47" t="s">
        <v>30</v>
      </c>
      <c r="B27" s="1" t="s">
        <v>31</v>
      </c>
      <c r="C27" s="48">
        <f>C28+C29+C30+C31</f>
        <v>475124.5</v>
      </c>
      <c r="D27" s="48">
        <f>D28+D29+D30+D31</f>
        <v>480787.1</v>
      </c>
      <c r="E27" s="48">
        <f>E28+E29+E30+E31</f>
        <v>90941</v>
      </c>
      <c r="F27" s="42">
        <f>E27/C27</f>
        <v>0.19140456869725725</v>
      </c>
      <c r="G27" s="42">
        <f>E27/D27</f>
        <v>0.1891502496635205</v>
      </c>
    </row>
    <row r="28" spans="1:249" ht="47.25">
      <c r="A28" s="47" t="s">
        <v>102</v>
      </c>
      <c r="B28" s="47" t="s">
        <v>32</v>
      </c>
      <c r="C28" s="48">
        <v>145328.9</v>
      </c>
      <c r="D28" s="48">
        <v>145328.9</v>
      </c>
      <c r="E28" s="48">
        <v>34515.6</v>
      </c>
      <c r="F28" s="42">
        <f>E28/C28</f>
        <v>0.23749990538702212</v>
      </c>
      <c r="G28" s="42">
        <f>E28/D28</f>
        <v>0.23749990538702212</v>
      </c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  <c r="IL28" s="46"/>
      <c r="IM28" s="46"/>
      <c r="IN28" s="46"/>
      <c r="IO28" s="46"/>
    </row>
    <row r="29" spans="1:249" ht="63">
      <c r="A29" s="47" t="s">
        <v>103</v>
      </c>
      <c r="B29" s="47" t="s">
        <v>33</v>
      </c>
      <c r="C29" s="48">
        <v>121045.3</v>
      </c>
      <c r="D29" s="48">
        <v>111442.9</v>
      </c>
      <c r="E29" s="48">
        <v>4628</v>
      </c>
      <c r="F29" s="42">
        <f>E29/C29</f>
        <v>0.03823361997533155</v>
      </c>
      <c r="G29" s="42">
        <f>E29/D29</f>
        <v>0.04152799325932832</v>
      </c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</row>
    <row r="30" spans="1:249" ht="47.25">
      <c r="A30" s="47" t="s">
        <v>104</v>
      </c>
      <c r="B30" s="47" t="s">
        <v>34</v>
      </c>
      <c r="C30" s="48">
        <v>207694.2</v>
      </c>
      <c r="D30" s="48">
        <v>216016</v>
      </c>
      <c r="E30" s="48">
        <v>49205.4</v>
      </c>
      <c r="F30" s="41">
        <f>E30/C30</f>
        <v>0.23691273035067903</v>
      </c>
      <c r="G30" s="41">
        <f>E30/D30</f>
        <v>0.22778590474779647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</row>
    <row r="31" spans="1:249" ht="15.75">
      <c r="A31" s="47" t="s">
        <v>105</v>
      </c>
      <c r="B31" s="47" t="s">
        <v>56</v>
      </c>
      <c r="C31" s="48">
        <v>1056.1</v>
      </c>
      <c r="D31" s="48">
        <v>7999.3</v>
      </c>
      <c r="E31" s="48">
        <v>2592</v>
      </c>
      <c r="F31" s="42" t="s">
        <v>14</v>
      </c>
      <c r="G31" s="41">
        <f>E31/D31</f>
        <v>0.32402835248084205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</row>
    <row r="32" spans="1:249" ht="15.75">
      <c r="A32" s="47" t="s">
        <v>78</v>
      </c>
      <c r="B32" s="49" t="s">
        <v>79</v>
      </c>
      <c r="C32" s="79"/>
      <c r="D32" s="79"/>
      <c r="E32" s="80"/>
      <c r="F32" s="81"/>
      <c r="G32" s="81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</row>
    <row r="33" spans="1:249" ht="31.5">
      <c r="A33" s="47" t="s">
        <v>108</v>
      </c>
      <c r="B33" s="49" t="s">
        <v>59</v>
      </c>
      <c r="C33" s="48"/>
      <c r="D33" s="48">
        <v>-700.3</v>
      </c>
      <c r="E33" s="69">
        <v>-816.8</v>
      </c>
      <c r="F33" s="41"/>
      <c r="G33" s="41">
        <f>E33/D33</f>
        <v>1.166357275453377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</row>
    <row r="34" spans="1:249" ht="15.75">
      <c r="A34" s="96" t="s">
        <v>35</v>
      </c>
      <c r="B34" s="96"/>
      <c r="C34" s="48">
        <f>C25+C26</f>
        <v>636592.2000000001</v>
      </c>
      <c r="D34" s="48">
        <f>D25+D26</f>
        <v>641554.5</v>
      </c>
      <c r="E34" s="48">
        <f>E25+E26</f>
        <v>128193.5</v>
      </c>
      <c r="F34" s="41">
        <f>E34/C34</f>
        <v>0.20137460056846437</v>
      </c>
      <c r="G34" s="41">
        <f>E34/D34</f>
        <v>0.19981700697290722</v>
      </c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</row>
  </sheetData>
  <sheetProtection/>
  <mergeCells count="7">
    <mergeCell ref="A34:B34"/>
    <mergeCell ref="A12:B12"/>
    <mergeCell ref="A25:B25"/>
    <mergeCell ref="A24:B24"/>
    <mergeCell ref="A1:E1"/>
    <mergeCell ref="A2:E2"/>
    <mergeCell ref="A3:E3"/>
  </mergeCells>
  <printOptions/>
  <pageMargins left="0.24" right="0.17" top="0.17" bottom="0.17" header="0.17" footer="0.17"/>
  <pageSetup fitToHeight="2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449"/>
  <sheetViews>
    <sheetView zoomScalePageLayoutView="0" workbookViewId="0" topLeftCell="A13">
      <selection activeCell="P93" sqref="P93"/>
    </sheetView>
  </sheetViews>
  <sheetFormatPr defaultColWidth="9.00390625" defaultRowHeight="12.75" outlineLevelCol="1"/>
  <cols>
    <col min="1" max="1" width="25.125" style="55" customWidth="1"/>
    <col min="2" max="2" width="31.00390625" style="55" customWidth="1"/>
    <col min="3" max="4" width="14.875" style="55" customWidth="1"/>
    <col min="5" max="5" width="13.00390625" style="8" customWidth="1"/>
    <col min="6" max="6" width="13.625" style="55" hidden="1" customWidth="1" outlineLevel="1"/>
    <col min="7" max="7" width="14.375" style="55" hidden="1" customWidth="1" outlineLevel="1"/>
    <col min="8" max="8" width="13.125" style="55" hidden="1" customWidth="1" collapsed="1"/>
    <col min="9" max="9" width="13.125" style="55" hidden="1" customWidth="1"/>
    <col min="10" max="11" width="13.125" style="55" customWidth="1"/>
    <col min="12" max="12" width="10.625" style="55" bestFit="1" customWidth="1"/>
    <col min="13" max="16384" width="9.125" style="55" customWidth="1"/>
  </cols>
  <sheetData>
    <row r="1" spans="1:7" ht="18">
      <c r="A1" s="108" t="s">
        <v>37</v>
      </c>
      <c r="B1" s="108"/>
      <c r="C1" s="108"/>
      <c r="D1" s="108"/>
      <c r="E1" s="108"/>
      <c r="F1" s="108"/>
      <c r="G1" s="33"/>
    </row>
    <row r="2" spans="1:7" ht="18.75" customHeight="1">
      <c r="A2" s="109" t="s">
        <v>118</v>
      </c>
      <c r="B2" s="109"/>
      <c r="C2" s="109"/>
      <c r="D2" s="109"/>
      <c r="E2" s="109"/>
      <c r="F2" s="109"/>
      <c r="G2" s="34"/>
    </row>
    <row r="3" spans="1:11" ht="13.5" customHeight="1">
      <c r="A3" s="115" t="s">
        <v>2</v>
      </c>
      <c r="B3" s="115" t="s">
        <v>3</v>
      </c>
      <c r="C3" s="117" t="s">
        <v>116</v>
      </c>
      <c r="D3" s="110" t="s">
        <v>117</v>
      </c>
      <c r="E3" s="112" t="s">
        <v>119</v>
      </c>
      <c r="F3" s="72" t="s">
        <v>72</v>
      </c>
      <c r="G3" s="56" t="s">
        <v>38</v>
      </c>
      <c r="H3" s="56" t="s">
        <v>38</v>
      </c>
      <c r="I3" s="56" t="s">
        <v>38</v>
      </c>
      <c r="J3" s="110" t="s">
        <v>110</v>
      </c>
      <c r="K3" s="110" t="s">
        <v>62</v>
      </c>
    </row>
    <row r="4" spans="1:11" ht="51" customHeight="1">
      <c r="A4" s="116"/>
      <c r="B4" s="116"/>
      <c r="C4" s="118"/>
      <c r="D4" s="114"/>
      <c r="E4" s="113"/>
      <c r="F4" s="84" t="s">
        <v>73</v>
      </c>
      <c r="G4" s="58" t="s">
        <v>65</v>
      </c>
      <c r="H4" s="59" t="s">
        <v>39</v>
      </c>
      <c r="I4" s="59" t="s">
        <v>40</v>
      </c>
      <c r="J4" s="111"/>
      <c r="K4" s="111"/>
    </row>
    <row r="5" spans="1:11" ht="12.75">
      <c r="A5" s="2" t="s">
        <v>4</v>
      </c>
      <c r="B5" s="3" t="s">
        <v>5</v>
      </c>
      <c r="C5" s="4">
        <f>C6+C7+C8+C9+C10+C11+C12+C13+C14</f>
        <v>15669.699999999999</v>
      </c>
      <c r="D5" s="4">
        <f>D6+D7+D8+D9+D10+D11+D12+D13+D14</f>
        <v>15669.699999999999</v>
      </c>
      <c r="E5" s="4">
        <f>E6+E7+E8+E9+E10+E11+E12+E13+E14</f>
        <v>3485.6</v>
      </c>
      <c r="F5" s="4">
        <f>F6+F7+F8+F9+F10+F11+F12+F13+F14</f>
        <v>0</v>
      </c>
      <c r="G5" s="5">
        <f>E5/C5</f>
        <v>0.22244203781820968</v>
      </c>
      <c r="H5" s="16" t="e">
        <f>E5/#REF!</f>
        <v>#REF!</v>
      </c>
      <c r="I5" s="16" t="e">
        <f>E5/#REF!</f>
        <v>#REF!</v>
      </c>
      <c r="J5" s="16">
        <f>E5/C5</f>
        <v>0.22244203781820968</v>
      </c>
      <c r="K5" s="15">
        <f>E5/D5</f>
        <v>0.22244203781820968</v>
      </c>
    </row>
    <row r="6" spans="1:11" ht="12.75">
      <c r="A6" s="60" t="s">
        <v>41</v>
      </c>
      <c r="B6" s="57"/>
      <c r="C6" s="61">
        <v>516.2</v>
      </c>
      <c r="D6" s="61">
        <v>516.2</v>
      </c>
      <c r="E6" s="93">
        <v>85.3</v>
      </c>
      <c r="F6" s="62"/>
      <c r="G6" s="63"/>
      <c r="H6" s="64"/>
      <c r="I6" s="64"/>
      <c r="J6" s="64">
        <f>E6/C6</f>
        <v>0.1652460286710577</v>
      </c>
      <c r="K6" s="64">
        <f>E6/D6</f>
        <v>0.1652460286710577</v>
      </c>
    </row>
    <row r="7" spans="1:11" ht="12.75">
      <c r="A7" s="60" t="s">
        <v>42</v>
      </c>
      <c r="B7" s="57"/>
      <c r="C7" s="61">
        <v>182.7</v>
      </c>
      <c r="D7" s="61">
        <v>182.7</v>
      </c>
      <c r="E7" s="93">
        <v>33.5</v>
      </c>
      <c r="F7" s="62"/>
      <c r="G7" s="63"/>
      <c r="H7" s="64"/>
      <c r="I7" s="64"/>
      <c r="J7" s="64">
        <v>0</v>
      </c>
      <c r="K7" s="64">
        <v>0</v>
      </c>
    </row>
    <row r="8" spans="1:11" ht="12.75">
      <c r="A8" s="60" t="s">
        <v>43</v>
      </c>
      <c r="B8" s="57"/>
      <c r="C8" s="61">
        <v>366.8</v>
      </c>
      <c r="D8" s="61">
        <v>366.8</v>
      </c>
      <c r="E8" s="93">
        <v>103.7</v>
      </c>
      <c r="F8" s="61"/>
      <c r="G8" s="63"/>
      <c r="H8" s="64"/>
      <c r="I8" s="64"/>
      <c r="J8" s="64">
        <f>E8/C8</f>
        <v>0.28271537622682663</v>
      </c>
      <c r="K8" s="64">
        <f>E8/D8</f>
        <v>0.28271537622682663</v>
      </c>
    </row>
    <row r="9" spans="1:11" ht="12.75">
      <c r="A9" s="60" t="s">
        <v>44</v>
      </c>
      <c r="B9" s="57"/>
      <c r="C9" s="57">
        <v>343.7</v>
      </c>
      <c r="D9" s="57">
        <v>343.7</v>
      </c>
      <c r="E9" s="93">
        <v>94.5</v>
      </c>
      <c r="F9" s="62"/>
      <c r="G9" s="63"/>
      <c r="H9" s="64"/>
      <c r="I9" s="64"/>
      <c r="J9" s="64">
        <f>E9/C9</f>
        <v>0.274949083503055</v>
      </c>
      <c r="K9" s="64">
        <f>E9/D9</f>
        <v>0.274949083503055</v>
      </c>
    </row>
    <row r="10" spans="1:11" ht="12.75">
      <c r="A10" s="60" t="s">
        <v>45</v>
      </c>
      <c r="B10" s="57"/>
      <c r="C10" s="61">
        <v>40.1</v>
      </c>
      <c r="D10" s="61">
        <v>40.1</v>
      </c>
      <c r="E10" s="93">
        <v>8.6</v>
      </c>
      <c r="F10" s="62"/>
      <c r="G10" s="63"/>
      <c r="H10" s="64"/>
      <c r="I10" s="64"/>
      <c r="J10" s="64">
        <f>E10/C10</f>
        <v>0.2144638403990025</v>
      </c>
      <c r="K10" s="64">
        <f>E10/D10</f>
        <v>0.2144638403990025</v>
      </c>
    </row>
    <row r="11" spans="1:11" ht="12.75">
      <c r="A11" s="60" t="s">
        <v>46</v>
      </c>
      <c r="B11" s="57"/>
      <c r="C11" s="65">
        <v>1336.6</v>
      </c>
      <c r="D11" s="65">
        <v>1336.6</v>
      </c>
      <c r="E11" s="93">
        <v>388.6</v>
      </c>
      <c r="F11" s="62"/>
      <c r="G11" s="63"/>
      <c r="H11" s="64"/>
      <c r="I11" s="64"/>
      <c r="J11" s="64">
        <f>E11/C11</f>
        <v>0.2907376926530002</v>
      </c>
      <c r="K11" s="64">
        <f>E11/D11</f>
        <v>0.2907376926530002</v>
      </c>
    </row>
    <row r="12" spans="1:11" ht="12.75">
      <c r="A12" s="60" t="s">
        <v>47</v>
      </c>
      <c r="B12" s="57"/>
      <c r="C12" s="57">
        <v>162.1</v>
      </c>
      <c r="D12" s="57">
        <v>162.1</v>
      </c>
      <c r="E12" s="93">
        <v>16.1</v>
      </c>
      <c r="F12" s="62"/>
      <c r="G12" s="63"/>
      <c r="H12" s="64"/>
      <c r="I12" s="64"/>
      <c r="J12" s="64">
        <f>E12/C12</f>
        <v>0.09932140653917336</v>
      </c>
      <c r="K12" s="64">
        <f>E12/D12</f>
        <v>0.09932140653917336</v>
      </c>
    </row>
    <row r="13" spans="1:11" ht="12.75">
      <c r="A13" s="60" t="s">
        <v>48</v>
      </c>
      <c r="B13" s="57"/>
      <c r="C13" s="57">
        <v>163.2</v>
      </c>
      <c r="D13" s="57">
        <v>163.2</v>
      </c>
      <c r="E13" s="93">
        <v>36.2</v>
      </c>
      <c r="F13" s="62"/>
      <c r="G13" s="63"/>
      <c r="H13" s="64"/>
      <c r="I13" s="64"/>
      <c r="J13" s="64">
        <f>E13/C13</f>
        <v>0.22181372549019612</v>
      </c>
      <c r="K13" s="64">
        <f>E13/D13</f>
        <v>0.22181372549019612</v>
      </c>
    </row>
    <row r="14" spans="1:11" ht="12.75">
      <c r="A14" s="60" t="s">
        <v>49</v>
      </c>
      <c r="B14" s="57"/>
      <c r="C14" s="61">
        <v>12558.3</v>
      </c>
      <c r="D14" s="61">
        <v>12558.3</v>
      </c>
      <c r="E14" s="93">
        <v>2719.1</v>
      </c>
      <c r="F14" s="62"/>
      <c r="G14" s="63"/>
      <c r="H14" s="64"/>
      <c r="I14" s="64"/>
      <c r="J14" s="64">
        <f>E14/C14</f>
        <v>0.21651815930500148</v>
      </c>
      <c r="K14" s="64">
        <f>E14/D14</f>
        <v>0.21651815930500148</v>
      </c>
    </row>
    <row r="15" spans="1:12" ht="12.75">
      <c r="A15" s="10" t="s">
        <v>68</v>
      </c>
      <c r="B15" s="21" t="s">
        <v>70</v>
      </c>
      <c r="C15" s="4">
        <f>C16+C17+C18+C19+C20+C21+C22+C23+C24</f>
        <v>11760.5</v>
      </c>
      <c r="D15" s="4">
        <f>D16+D17+D18+D19+D20+D21+D22+D23+D24</f>
        <v>11760.5</v>
      </c>
      <c r="E15" s="4">
        <f>E16+E17+E18+E19+E20+E21+E22+E23+E24</f>
        <v>2790.1000000000004</v>
      </c>
      <c r="F15" s="12">
        <f>F16+F17+F18+F19+F20+F21+F22+F23+F24</f>
        <v>0</v>
      </c>
      <c r="G15" s="30">
        <f>E15/C15</f>
        <v>0.23724331448492839</v>
      </c>
      <c r="H15" s="30"/>
      <c r="I15" s="30"/>
      <c r="J15" s="15">
        <f>E15/C15</f>
        <v>0.23724331448492839</v>
      </c>
      <c r="K15" s="15">
        <f>E15/D15</f>
        <v>0.23724331448492839</v>
      </c>
      <c r="L15" s="94"/>
    </row>
    <row r="16" spans="1:11" ht="12.75">
      <c r="A16" s="60" t="s">
        <v>41</v>
      </c>
      <c r="B16" s="66"/>
      <c r="C16" s="66">
        <v>1247.2</v>
      </c>
      <c r="D16" s="66">
        <v>1247.2</v>
      </c>
      <c r="E16" s="89">
        <v>295.9</v>
      </c>
      <c r="F16" s="62"/>
      <c r="G16" s="63"/>
      <c r="H16" s="5"/>
      <c r="I16" s="63"/>
      <c r="J16" s="64">
        <f>E16/C16</f>
        <v>0.23725144323284153</v>
      </c>
      <c r="K16" s="64">
        <f>E16/D16</f>
        <v>0.23725144323284153</v>
      </c>
    </row>
    <row r="17" spans="1:11" ht="12.75">
      <c r="A17" s="60" t="s">
        <v>42</v>
      </c>
      <c r="B17" s="66"/>
      <c r="C17" s="66">
        <v>703.5</v>
      </c>
      <c r="D17" s="66">
        <v>703.5</v>
      </c>
      <c r="E17" s="89">
        <v>166.9</v>
      </c>
      <c r="F17" s="62"/>
      <c r="G17" s="63"/>
      <c r="H17" s="5"/>
      <c r="I17" s="63"/>
      <c r="J17" s="64">
        <f>E17/C17</f>
        <v>0.23724235963041934</v>
      </c>
      <c r="K17" s="64">
        <f>E17/D17</f>
        <v>0.23724235963041934</v>
      </c>
    </row>
    <row r="18" spans="1:11" ht="12.75">
      <c r="A18" s="60" t="s">
        <v>43</v>
      </c>
      <c r="B18" s="66"/>
      <c r="C18" s="66">
        <v>1083.7</v>
      </c>
      <c r="D18" s="66">
        <v>1083.7</v>
      </c>
      <c r="E18" s="89">
        <v>257.1</v>
      </c>
      <c r="F18" s="62"/>
      <c r="G18" s="63"/>
      <c r="H18" s="5"/>
      <c r="I18" s="63"/>
      <c r="J18" s="64">
        <f>E18/C18</f>
        <v>0.2372427793669835</v>
      </c>
      <c r="K18" s="64">
        <f>E18/D18</f>
        <v>0.2372427793669835</v>
      </c>
    </row>
    <row r="19" spans="1:11" ht="12.75">
      <c r="A19" s="60" t="s">
        <v>44</v>
      </c>
      <c r="B19" s="66"/>
      <c r="C19" s="66">
        <v>1256.5</v>
      </c>
      <c r="D19" s="66">
        <v>1256.5</v>
      </c>
      <c r="E19" s="89">
        <v>298.1</v>
      </c>
      <c r="F19" s="62"/>
      <c r="G19" s="63"/>
      <c r="H19" s="5"/>
      <c r="I19" s="63"/>
      <c r="J19" s="64">
        <f>E19/C19</f>
        <v>0.23724631914046956</v>
      </c>
      <c r="K19" s="64">
        <f>E19/D19</f>
        <v>0.23724631914046956</v>
      </c>
    </row>
    <row r="20" spans="1:11" ht="12.75">
      <c r="A20" s="60" t="s">
        <v>45</v>
      </c>
      <c r="B20" s="66"/>
      <c r="C20" s="66">
        <v>891.3</v>
      </c>
      <c r="D20" s="66">
        <v>891.3</v>
      </c>
      <c r="E20" s="89">
        <v>211.5</v>
      </c>
      <c r="F20" s="62"/>
      <c r="G20" s="63"/>
      <c r="H20" s="5"/>
      <c r="I20" s="63"/>
      <c r="J20" s="64">
        <f>E20/C20</f>
        <v>0.23729384045775834</v>
      </c>
      <c r="K20" s="64">
        <f>E20/D20</f>
        <v>0.23729384045775834</v>
      </c>
    </row>
    <row r="21" spans="1:11" ht="12.75">
      <c r="A21" s="60" t="s">
        <v>46</v>
      </c>
      <c r="B21" s="66"/>
      <c r="C21" s="83">
        <v>1362.5</v>
      </c>
      <c r="D21" s="83">
        <v>1362.5</v>
      </c>
      <c r="E21" s="89">
        <v>323.2</v>
      </c>
      <c r="F21" s="62"/>
      <c r="G21" s="63"/>
      <c r="H21" s="5"/>
      <c r="I21" s="63"/>
      <c r="J21" s="64">
        <f>E21/C21</f>
        <v>0.23721100917431193</v>
      </c>
      <c r="K21" s="64">
        <f>E21/D21</f>
        <v>0.23721100917431193</v>
      </c>
    </row>
    <row r="22" spans="1:11" ht="12.75">
      <c r="A22" s="60" t="s">
        <v>47</v>
      </c>
      <c r="B22" s="66"/>
      <c r="C22" s="67">
        <v>1165.5</v>
      </c>
      <c r="D22" s="67">
        <v>1165.5</v>
      </c>
      <c r="E22" s="89">
        <v>276.5</v>
      </c>
      <c r="F22" s="62"/>
      <c r="G22" s="63"/>
      <c r="H22" s="5"/>
      <c r="I22" s="63"/>
      <c r="J22" s="64">
        <f>E22/C22</f>
        <v>0.23723723723723725</v>
      </c>
      <c r="K22" s="64">
        <f>E22/D22</f>
        <v>0.23723723723723725</v>
      </c>
    </row>
    <row r="23" spans="1:11" ht="12.75">
      <c r="A23" s="60" t="s">
        <v>48</v>
      </c>
      <c r="B23" s="66"/>
      <c r="C23" s="67">
        <v>1555.8</v>
      </c>
      <c r="D23" s="67">
        <v>1555.8</v>
      </c>
      <c r="E23" s="89">
        <v>369.1</v>
      </c>
      <c r="F23" s="62"/>
      <c r="G23" s="63"/>
      <c r="H23" s="30"/>
      <c r="I23" s="63"/>
      <c r="J23" s="64">
        <f>E23/C23</f>
        <v>0.23724129065432578</v>
      </c>
      <c r="K23" s="64">
        <f>E23/D23</f>
        <v>0.23724129065432578</v>
      </c>
    </row>
    <row r="24" spans="1:11" ht="12.75">
      <c r="A24" s="60" t="s">
        <v>49</v>
      </c>
      <c r="B24" s="66"/>
      <c r="C24" s="66">
        <v>2494.5</v>
      </c>
      <c r="D24" s="66">
        <v>2494.5</v>
      </c>
      <c r="E24" s="89">
        <v>591.8</v>
      </c>
      <c r="F24" s="62"/>
      <c r="G24" s="63"/>
      <c r="H24" s="5"/>
      <c r="I24" s="63"/>
      <c r="J24" s="64">
        <f>E24/C24</f>
        <v>0.23724193225095208</v>
      </c>
      <c r="K24" s="64">
        <f>E24/D24</f>
        <v>0.23724193225095208</v>
      </c>
    </row>
    <row r="25" spans="1:11" ht="12.75">
      <c r="A25" s="7" t="s">
        <v>8</v>
      </c>
      <c r="B25" s="3" t="s">
        <v>9</v>
      </c>
      <c r="C25" s="4">
        <f>C26+C27+C28+C29+C30+C31+C32+C33+C34</f>
        <v>8</v>
      </c>
      <c r="D25" s="4">
        <f>D26+D27+D28+D29+D30+D31+D32+D33+D34</f>
        <v>8</v>
      </c>
      <c r="E25" s="4">
        <f>E26+E27+E28+E29+E30+E31+E32+E33+E34</f>
        <v>20.6</v>
      </c>
      <c r="F25" s="4">
        <f>F26+F27+F28+F29+F30+F31+F32+F33+F34</f>
        <v>0</v>
      </c>
      <c r="G25" s="30">
        <f>E25/C25</f>
        <v>2.575</v>
      </c>
      <c r="H25" s="5" t="e">
        <f>E25/#REF!</f>
        <v>#REF!</v>
      </c>
      <c r="I25" s="5" t="e">
        <f>E25/#REF!</f>
        <v>#REF!</v>
      </c>
      <c r="J25" s="15" t="s">
        <v>14</v>
      </c>
      <c r="K25" s="15" t="s">
        <v>14</v>
      </c>
    </row>
    <row r="26" spans="1:11" ht="12.75">
      <c r="A26" s="60" t="s">
        <v>41</v>
      </c>
      <c r="B26" s="57"/>
      <c r="C26" s="61">
        <v>2.5</v>
      </c>
      <c r="D26" s="61">
        <v>2.5</v>
      </c>
      <c r="E26" s="89">
        <v>0</v>
      </c>
      <c r="F26" s="62"/>
      <c r="G26" s="63"/>
      <c r="H26" s="16"/>
      <c r="I26" s="16"/>
      <c r="J26" s="64">
        <f>E26/C26</f>
        <v>0</v>
      </c>
      <c r="K26" s="64">
        <f>E26/D26</f>
        <v>0</v>
      </c>
    </row>
    <row r="27" spans="1:11" ht="12.75">
      <c r="A27" s="60" t="s">
        <v>42</v>
      </c>
      <c r="B27" s="57"/>
      <c r="C27" s="57"/>
      <c r="D27" s="57"/>
      <c r="E27" s="89">
        <v>0</v>
      </c>
      <c r="F27" s="62"/>
      <c r="G27" s="63"/>
      <c r="H27" s="16"/>
      <c r="I27" s="16"/>
      <c r="J27" s="64"/>
      <c r="K27" s="64"/>
    </row>
    <row r="28" spans="1:11" ht="12.75">
      <c r="A28" s="60" t="s">
        <v>43</v>
      </c>
      <c r="B28" s="57"/>
      <c r="C28" s="57"/>
      <c r="D28" s="57"/>
      <c r="E28" s="89">
        <v>0</v>
      </c>
      <c r="F28" s="62"/>
      <c r="G28" s="63"/>
      <c r="H28" s="16"/>
      <c r="I28" s="16"/>
      <c r="J28" s="64"/>
      <c r="K28" s="64"/>
    </row>
    <row r="29" spans="1:11" ht="12.75">
      <c r="A29" s="60" t="s">
        <v>44</v>
      </c>
      <c r="B29" s="57"/>
      <c r="C29" s="61">
        <v>3</v>
      </c>
      <c r="D29" s="61">
        <v>3</v>
      </c>
      <c r="E29" s="89">
        <v>1.1</v>
      </c>
      <c r="F29" s="62"/>
      <c r="G29" s="63"/>
      <c r="H29" s="64"/>
      <c r="I29" s="64"/>
      <c r="J29" s="64">
        <f>E29/C29</f>
        <v>0.3666666666666667</v>
      </c>
      <c r="K29" s="64">
        <f>E29/D29</f>
        <v>0.3666666666666667</v>
      </c>
    </row>
    <row r="30" spans="1:11" ht="12.75">
      <c r="A30" s="60" t="s">
        <v>45</v>
      </c>
      <c r="B30" s="57"/>
      <c r="C30" s="57"/>
      <c r="D30" s="57"/>
      <c r="E30" s="89">
        <v>0</v>
      </c>
      <c r="F30" s="62"/>
      <c r="G30" s="63"/>
      <c r="H30" s="64"/>
      <c r="I30" s="64"/>
      <c r="J30" s="64"/>
      <c r="K30" s="64"/>
    </row>
    <row r="31" spans="1:11" ht="12.75">
      <c r="A31" s="60" t="s">
        <v>46</v>
      </c>
      <c r="B31" s="57"/>
      <c r="C31" s="57">
        <v>0.5</v>
      </c>
      <c r="D31" s="57">
        <v>0.5</v>
      </c>
      <c r="E31" s="89">
        <v>5.2</v>
      </c>
      <c r="F31" s="62"/>
      <c r="G31" s="63"/>
      <c r="H31" s="64"/>
      <c r="I31" s="64"/>
      <c r="J31" s="64" t="s">
        <v>14</v>
      </c>
      <c r="K31" s="64" t="s">
        <v>14</v>
      </c>
    </row>
    <row r="32" spans="1:11" ht="12.75">
      <c r="A32" s="60" t="s">
        <v>47</v>
      </c>
      <c r="B32" s="57"/>
      <c r="C32" s="57"/>
      <c r="D32" s="57"/>
      <c r="E32" s="89">
        <v>0</v>
      </c>
      <c r="F32" s="62"/>
      <c r="G32" s="63"/>
      <c r="H32" s="64"/>
      <c r="I32" s="64"/>
      <c r="J32" s="64"/>
      <c r="K32" s="64"/>
    </row>
    <row r="33" spans="1:11" ht="12.75">
      <c r="A33" s="60" t="s">
        <v>48</v>
      </c>
      <c r="B33" s="57"/>
      <c r="C33" s="57">
        <v>0.5</v>
      </c>
      <c r="D33" s="57">
        <v>0.5</v>
      </c>
      <c r="E33" s="89">
        <v>0</v>
      </c>
      <c r="F33" s="62"/>
      <c r="G33" s="63"/>
      <c r="H33" s="64"/>
      <c r="I33" s="64"/>
      <c r="J33" s="64">
        <f>E33/C33</f>
        <v>0</v>
      </c>
      <c r="K33" s="64">
        <f>E33/D33</f>
        <v>0</v>
      </c>
    </row>
    <row r="34" spans="1:11" ht="12.75">
      <c r="A34" s="60" t="s">
        <v>49</v>
      </c>
      <c r="B34" s="57"/>
      <c r="C34" s="57">
        <v>1.5</v>
      </c>
      <c r="D34" s="57">
        <v>1.5</v>
      </c>
      <c r="E34" s="89">
        <v>14.3</v>
      </c>
      <c r="F34" s="62"/>
      <c r="G34" s="63"/>
      <c r="H34" s="16"/>
      <c r="I34" s="16"/>
      <c r="J34" s="64" t="s">
        <v>14</v>
      </c>
      <c r="K34" s="64" t="s">
        <v>14</v>
      </c>
    </row>
    <row r="35" spans="1:11" ht="12.75">
      <c r="A35" s="7" t="s">
        <v>10</v>
      </c>
      <c r="B35" s="28" t="s">
        <v>11</v>
      </c>
      <c r="C35" s="4">
        <f>C36+C37+C38+C39+C40+C41+C42+C43+C44</f>
        <v>6032.900000000001</v>
      </c>
      <c r="D35" s="4">
        <f>D36+D37+D38+D39+D40+D41+D42+D43+D44</f>
        <v>6032.900000000001</v>
      </c>
      <c r="E35" s="4">
        <f>E36+E37+E38+E39+E40+E41+E42+E43+E44</f>
        <v>332.8</v>
      </c>
      <c r="F35" s="4">
        <f>F36+F37+F38+F39+F40+F41+F42+F43+F44</f>
        <v>0</v>
      </c>
      <c r="G35" s="30">
        <f>E35/C35</f>
        <v>0.055164183062871915</v>
      </c>
      <c r="H35" s="16"/>
      <c r="I35" s="16"/>
      <c r="J35" s="15">
        <f>E35/C35</f>
        <v>0.055164183062871915</v>
      </c>
      <c r="K35" s="15">
        <f>E35/D35</f>
        <v>0.055164183062871915</v>
      </c>
    </row>
    <row r="36" spans="1:11" ht="12.75">
      <c r="A36" s="60" t="s">
        <v>41</v>
      </c>
      <c r="B36" s="57"/>
      <c r="C36" s="61">
        <v>451.5</v>
      </c>
      <c r="D36" s="61">
        <v>451.5</v>
      </c>
      <c r="E36" s="6">
        <v>27.3</v>
      </c>
      <c r="F36" s="65"/>
      <c r="G36" s="63"/>
      <c r="H36" s="64"/>
      <c r="I36" s="64"/>
      <c r="J36" s="64">
        <f>E36/C36</f>
        <v>0.06046511627906977</v>
      </c>
      <c r="K36" s="64">
        <f>E36/D36</f>
        <v>0.06046511627906977</v>
      </c>
    </row>
    <row r="37" spans="1:11" ht="12.75">
      <c r="A37" s="60" t="s">
        <v>42</v>
      </c>
      <c r="B37" s="57"/>
      <c r="C37" s="61">
        <v>591.2</v>
      </c>
      <c r="D37" s="61">
        <v>591.2</v>
      </c>
      <c r="E37" s="6">
        <v>2.1</v>
      </c>
      <c r="F37" s="65"/>
      <c r="G37" s="63"/>
      <c r="H37" s="64"/>
      <c r="I37" s="64"/>
      <c r="J37" s="64">
        <f>E37/C37</f>
        <v>0.003552097428958051</v>
      </c>
      <c r="K37" s="64">
        <f>E37/D37</f>
        <v>0.003552097428958051</v>
      </c>
    </row>
    <row r="38" spans="1:11" ht="12.75">
      <c r="A38" s="60" t="s">
        <v>43</v>
      </c>
      <c r="B38" s="57"/>
      <c r="C38" s="61">
        <v>955.7</v>
      </c>
      <c r="D38" s="61">
        <v>955.7</v>
      </c>
      <c r="E38" s="6">
        <v>14.8</v>
      </c>
      <c r="F38" s="65"/>
      <c r="G38" s="63"/>
      <c r="H38" s="64"/>
      <c r="I38" s="64"/>
      <c r="J38" s="64">
        <f>E38/C38</f>
        <v>0.015486031181333054</v>
      </c>
      <c r="K38" s="64">
        <f>E38/D38</f>
        <v>0.015486031181333054</v>
      </c>
    </row>
    <row r="39" spans="1:11" ht="12.75">
      <c r="A39" s="60" t="s">
        <v>44</v>
      </c>
      <c r="B39" s="57"/>
      <c r="C39" s="61">
        <v>565</v>
      </c>
      <c r="D39" s="61">
        <v>565</v>
      </c>
      <c r="E39" s="6">
        <v>3.6</v>
      </c>
      <c r="F39" s="65"/>
      <c r="G39" s="63"/>
      <c r="H39" s="64"/>
      <c r="I39" s="64"/>
      <c r="J39" s="64">
        <f>E39/C39</f>
        <v>0.006371681415929204</v>
      </c>
      <c r="K39" s="64">
        <f>E39/D39</f>
        <v>0.006371681415929204</v>
      </c>
    </row>
    <row r="40" spans="1:11" ht="12.75">
      <c r="A40" s="60" t="s">
        <v>45</v>
      </c>
      <c r="B40" s="57"/>
      <c r="C40" s="61">
        <v>79.1</v>
      </c>
      <c r="D40" s="61">
        <v>79.1</v>
      </c>
      <c r="E40" s="6">
        <v>0</v>
      </c>
      <c r="F40" s="65"/>
      <c r="G40" s="63"/>
      <c r="H40" s="64"/>
      <c r="I40" s="64"/>
      <c r="J40" s="64">
        <v>0</v>
      </c>
      <c r="K40" s="64">
        <v>0</v>
      </c>
    </row>
    <row r="41" spans="1:11" ht="12.75">
      <c r="A41" s="60" t="s">
        <v>46</v>
      </c>
      <c r="B41" s="57"/>
      <c r="C41" s="61">
        <v>235.3</v>
      </c>
      <c r="D41" s="61">
        <v>235.3</v>
      </c>
      <c r="E41" s="6">
        <v>95.7</v>
      </c>
      <c r="F41" s="65"/>
      <c r="G41" s="63"/>
      <c r="H41" s="64"/>
      <c r="I41" s="64"/>
      <c r="J41" s="64">
        <f>E41/C41</f>
        <v>0.40671483212919673</v>
      </c>
      <c r="K41" s="64">
        <f>E41/D41</f>
        <v>0.40671483212919673</v>
      </c>
    </row>
    <row r="42" spans="1:11" ht="12.75">
      <c r="A42" s="60" t="s">
        <v>47</v>
      </c>
      <c r="B42" s="57"/>
      <c r="C42" s="61">
        <v>193.9</v>
      </c>
      <c r="D42" s="61">
        <v>193.9</v>
      </c>
      <c r="E42" s="6">
        <v>5.6</v>
      </c>
      <c r="F42" s="65"/>
      <c r="G42" s="63"/>
      <c r="H42" s="64"/>
      <c r="I42" s="64"/>
      <c r="J42" s="64">
        <f>E42/C42</f>
        <v>0.028880866425992777</v>
      </c>
      <c r="K42" s="64">
        <f>E42/D42</f>
        <v>0.028880866425992777</v>
      </c>
    </row>
    <row r="43" spans="1:12" ht="12.75">
      <c r="A43" s="60" t="s">
        <v>48</v>
      </c>
      <c r="B43" s="57"/>
      <c r="C43" s="61">
        <v>153.4</v>
      </c>
      <c r="D43" s="61">
        <v>153.4</v>
      </c>
      <c r="E43" s="6">
        <v>69.2</v>
      </c>
      <c r="F43" s="65"/>
      <c r="G43" s="63"/>
      <c r="H43" s="64"/>
      <c r="I43" s="64"/>
      <c r="J43" s="64">
        <f>E43/C43</f>
        <v>0.4511082138200782</v>
      </c>
      <c r="K43" s="64">
        <f>E43/D43</f>
        <v>0.4511082138200782</v>
      </c>
      <c r="L43" s="85"/>
    </row>
    <row r="44" spans="1:12" ht="12.75">
      <c r="A44" s="60" t="s">
        <v>49</v>
      </c>
      <c r="B44" s="57"/>
      <c r="C44" s="61">
        <v>2807.8</v>
      </c>
      <c r="D44" s="61">
        <v>2807.8</v>
      </c>
      <c r="E44" s="6">
        <v>114.5</v>
      </c>
      <c r="F44" s="65"/>
      <c r="G44" s="63"/>
      <c r="H44" s="64"/>
      <c r="I44" s="64"/>
      <c r="J44" s="64">
        <f>E44/C44</f>
        <v>0.04077925778189329</v>
      </c>
      <c r="K44" s="64">
        <f>E44/D44</f>
        <v>0.04077925778189329</v>
      </c>
      <c r="L44" s="85"/>
    </row>
    <row r="45" spans="1:12" s="8" customFormat="1" ht="12.75">
      <c r="A45" s="7" t="s">
        <v>87</v>
      </c>
      <c r="B45" s="3" t="s">
        <v>88</v>
      </c>
      <c r="C45" s="4">
        <f>C46+C47+C48+C49+C50+C51+C52+C53+C54</f>
        <v>5127.6</v>
      </c>
      <c r="D45" s="4">
        <f>D46+D47+D48+D49+D50+D51+D52+D53+D54</f>
        <v>5127.6</v>
      </c>
      <c r="E45" s="4">
        <f>E46+E47+E48+E49+E50+E51+E52+E53+E54</f>
        <v>878.8</v>
      </c>
      <c r="F45" s="4">
        <f>F46+F47+F48+F49+F50+F51+F52+F53+F54</f>
        <v>0</v>
      </c>
      <c r="G45" s="5">
        <f>E45/C45</f>
        <v>0.17138622357438177</v>
      </c>
      <c r="H45" s="16" t="e">
        <f>E45/#REF!</f>
        <v>#REF!</v>
      </c>
      <c r="I45" s="16" t="e">
        <f>E45/#REF!</f>
        <v>#REF!</v>
      </c>
      <c r="J45" s="15">
        <f>E45/C45</f>
        <v>0.17138622357438177</v>
      </c>
      <c r="K45" s="15">
        <f>E45/D45</f>
        <v>0.17138622357438177</v>
      </c>
      <c r="L45" s="85"/>
    </row>
    <row r="46" spans="1:12" ht="12.75">
      <c r="A46" s="60" t="s">
        <v>41</v>
      </c>
      <c r="B46" s="57"/>
      <c r="C46" s="6">
        <v>93.2</v>
      </c>
      <c r="D46" s="6">
        <v>93.2</v>
      </c>
      <c r="E46" s="6">
        <v>29.2</v>
      </c>
      <c r="F46" s="65"/>
      <c r="G46" s="63"/>
      <c r="H46" s="64"/>
      <c r="I46" s="64"/>
      <c r="J46" s="64">
        <f>E46/C46</f>
        <v>0.3133047210300429</v>
      </c>
      <c r="K46" s="64">
        <f>E46/D46</f>
        <v>0.3133047210300429</v>
      </c>
      <c r="L46" s="85"/>
    </row>
    <row r="47" spans="1:12" ht="12.75">
      <c r="A47" s="60" t="s">
        <v>42</v>
      </c>
      <c r="B47" s="57"/>
      <c r="C47" s="6">
        <v>9.7</v>
      </c>
      <c r="D47" s="6">
        <v>9.7</v>
      </c>
      <c r="E47" s="6">
        <v>0.4</v>
      </c>
      <c r="F47" s="65"/>
      <c r="G47" s="63"/>
      <c r="H47" s="64"/>
      <c r="I47" s="64"/>
      <c r="J47" s="64">
        <f>E47/C47</f>
        <v>0.04123711340206186</v>
      </c>
      <c r="K47" s="64">
        <f>E47/D47</f>
        <v>0.04123711340206186</v>
      </c>
      <c r="L47" s="85"/>
    </row>
    <row r="48" spans="1:12" ht="12.75">
      <c r="A48" s="60" t="s">
        <v>43</v>
      </c>
      <c r="B48" s="57"/>
      <c r="C48" s="6">
        <v>189.8</v>
      </c>
      <c r="D48" s="6">
        <v>189.8</v>
      </c>
      <c r="E48" s="6">
        <v>234.4</v>
      </c>
      <c r="F48" s="65"/>
      <c r="G48" s="63"/>
      <c r="H48" s="64"/>
      <c r="I48" s="64"/>
      <c r="J48" s="64">
        <f>E48/C48</f>
        <v>1.2349841938883035</v>
      </c>
      <c r="K48" s="64">
        <f>E48/D48</f>
        <v>1.2349841938883035</v>
      </c>
      <c r="L48" s="86"/>
    </row>
    <row r="49" spans="1:12" ht="12.75">
      <c r="A49" s="60" t="s">
        <v>44</v>
      </c>
      <c r="B49" s="57"/>
      <c r="C49" s="6">
        <v>422</v>
      </c>
      <c r="D49" s="6">
        <v>422</v>
      </c>
      <c r="E49" s="6"/>
      <c r="F49" s="65"/>
      <c r="G49" s="63"/>
      <c r="H49" s="64"/>
      <c r="I49" s="64"/>
      <c r="J49" s="64">
        <f>E49/C49</f>
        <v>0</v>
      </c>
      <c r="K49" s="64">
        <f>E49/D49</f>
        <v>0</v>
      </c>
      <c r="L49" s="85"/>
    </row>
    <row r="50" spans="1:249" s="9" customFormat="1" ht="12.75">
      <c r="A50" s="60" t="s">
        <v>45</v>
      </c>
      <c r="B50" s="57"/>
      <c r="C50" s="6">
        <v>63</v>
      </c>
      <c r="D50" s="6">
        <v>63</v>
      </c>
      <c r="E50" s="6">
        <v>15.1</v>
      </c>
      <c r="F50" s="65"/>
      <c r="G50" s="63"/>
      <c r="H50" s="64"/>
      <c r="I50" s="64"/>
      <c r="J50" s="64">
        <f>E50/C50</f>
        <v>0.23968253968253966</v>
      </c>
      <c r="K50" s="64">
        <f>E50/D50</f>
        <v>0.23968253968253966</v>
      </c>
      <c r="L50" s="8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/>
      <c r="DY50" s="55"/>
      <c r="DZ50" s="55"/>
      <c r="EA50" s="55"/>
      <c r="EB50" s="55"/>
      <c r="EC50" s="55"/>
      <c r="ED50" s="55"/>
      <c r="EE50" s="55"/>
      <c r="EF50" s="55"/>
      <c r="EG50" s="55"/>
      <c r="EH50" s="55"/>
      <c r="EI50" s="55"/>
      <c r="EJ50" s="55"/>
      <c r="EK50" s="55"/>
      <c r="EL50" s="55"/>
      <c r="EM50" s="55"/>
      <c r="EN50" s="55"/>
      <c r="EO50" s="55"/>
      <c r="EP50" s="55"/>
      <c r="EQ50" s="55"/>
      <c r="ER50" s="55"/>
      <c r="ES50" s="55"/>
      <c r="ET50" s="55"/>
      <c r="EU50" s="55"/>
      <c r="EV50" s="55"/>
      <c r="EW50" s="55"/>
      <c r="EX50" s="55"/>
      <c r="EY50" s="55"/>
      <c r="EZ50" s="55"/>
      <c r="FA50" s="55"/>
      <c r="FB50" s="55"/>
      <c r="FC50" s="55"/>
      <c r="FD50" s="55"/>
      <c r="FE50" s="55"/>
      <c r="FF50" s="55"/>
      <c r="FG50" s="55"/>
      <c r="FH50" s="55"/>
      <c r="FI50" s="55"/>
      <c r="FJ50" s="55"/>
      <c r="FK50" s="55"/>
      <c r="FL50" s="55"/>
      <c r="FM50" s="55"/>
      <c r="FN50" s="55"/>
      <c r="FO50" s="55"/>
      <c r="FP50" s="55"/>
      <c r="FQ50" s="55"/>
      <c r="FR50" s="55"/>
      <c r="FS50" s="55"/>
      <c r="FT50" s="55"/>
      <c r="FU50" s="55"/>
      <c r="FV50" s="55"/>
      <c r="FW50" s="55"/>
      <c r="FX50" s="55"/>
      <c r="FY50" s="55"/>
      <c r="FZ50" s="55"/>
      <c r="GA50" s="55"/>
      <c r="GB50" s="55"/>
      <c r="GC50" s="55"/>
      <c r="GD50" s="55"/>
      <c r="GE50" s="55"/>
      <c r="GF50" s="55"/>
      <c r="GG50" s="55"/>
      <c r="GH50" s="55"/>
      <c r="GI50" s="55"/>
      <c r="GJ50" s="55"/>
      <c r="GK50" s="55"/>
      <c r="GL50" s="55"/>
      <c r="GM50" s="55"/>
      <c r="GN50" s="55"/>
      <c r="GO50" s="55"/>
      <c r="GP50" s="55"/>
      <c r="GQ50" s="55"/>
      <c r="GR50" s="55"/>
      <c r="GS50" s="55"/>
      <c r="GT50" s="55"/>
      <c r="GU50" s="55"/>
      <c r="GV50" s="55"/>
      <c r="GW50" s="55"/>
      <c r="GX50" s="55"/>
      <c r="GY50" s="55"/>
      <c r="GZ50" s="55"/>
      <c r="HA50" s="55"/>
      <c r="HB50" s="55"/>
      <c r="HC50" s="55"/>
      <c r="HD50" s="55"/>
      <c r="HE50" s="55"/>
      <c r="HF50" s="55"/>
      <c r="HG50" s="55"/>
      <c r="HH50" s="55"/>
      <c r="HI50" s="55"/>
      <c r="HJ50" s="55"/>
      <c r="HK50" s="55"/>
      <c r="HL50" s="55"/>
      <c r="HM50" s="55"/>
      <c r="HN50" s="55"/>
      <c r="HO50" s="55"/>
      <c r="HP50" s="55"/>
      <c r="HQ50" s="55"/>
      <c r="HR50" s="55"/>
      <c r="HS50" s="55"/>
      <c r="HT50" s="55"/>
      <c r="HU50" s="55"/>
      <c r="HV50" s="55"/>
      <c r="HW50" s="55"/>
      <c r="HX50" s="55"/>
      <c r="HY50" s="55"/>
      <c r="HZ50" s="55"/>
      <c r="IA50" s="55"/>
      <c r="IB50" s="55"/>
      <c r="IC50" s="55"/>
      <c r="ID50" s="55"/>
      <c r="IE50" s="55"/>
      <c r="IF50" s="55"/>
      <c r="IG50" s="55"/>
      <c r="IH50" s="55"/>
      <c r="II50" s="55"/>
      <c r="IJ50" s="55"/>
      <c r="IK50" s="55"/>
      <c r="IL50" s="55"/>
      <c r="IM50" s="55"/>
      <c r="IN50" s="55"/>
      <c r="IO50" s="55"/>
    </row>
    <row r="51" spans="1:12" ht="12.75">
      <c r="A51" s="60" t="s">
        <v>46</v>
      </c>
      <c r="B51" s="57"/>
      <c r="C51" s="6">
        <v>47.6</v>
      </c>
      <c r="D51" s="6">
        <v>47.6</v>
      </c>
      <c r="E51" s="6">
        <v>15.5</v>
      </c>
      <c r="F51" s="65"/>
      <c r="G51" s="63"/>
      <c r="H51" s="64"/>
      <c r="I51" s="64"/>
      <c r="J51" s="64">
        <f>E51/C51</f>
        <v>0.32563025210084034</v>
      </c>
      <c r="K51" s="64">
        <f>E51/D51</f>
        <v>0.32563025210084034</v>
      </c>
      <c r="L51" s="85"/>
    </row>
    <row r="52" spans="1:12" ht="12.75">
      <c r="A52" s="60" t="s">
        <v>47</v>
      </c>
      <c r="B52" s="57"/>
      <c r="C52" s="6"/>
      <c r="D52" s="6"/>
      <c r="E52" s="6">
        <v>0.1</v>
      </c>
      <c r="F52" s="65"/>
      <c r="G52" s="63"/>
      <c r="H52" s="64"/>
      <c r="I52" s="64"/>
      <c r="J52" s="64"/>
      <c r="K52" s="64"/>
      <c r="L52" s="86"/>
    </row>
    <row r="53" spans="1:249" ht="12" customHeight="1">
      <c r="A53" s="60" t="s">
        <v>48</v>
      </c>
      <c r="B53" s="57"/>
      <c r="C53" s="65">
        <v>78.3</v>
      </c>
      <c r="D53" s="65">
        <v>78.3</v>
      </c>
      <c r="E53" s="6">
        <v>14.3</v>
      </c>
      <c r="F53" s="65"/>
      <c r="G53" s="63"/>
      <c r="H53" s="64"/>
      <c r="I53" s="64"/>
      <c r="J53" s="64">
        <f>E53/C53</f>
        <v>0.1826309067688378</v>
      </c>
      <c r="K53" s="64">
        <f>E53/D53</f>
        <v>0.1826309067688378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</row>
    <row r="54" spans="1:11" ht="13.5" customHeight="1">
      <c r="A54" s="60" t="s">
        <v>49</v>
      </c>
      <c r="C54" s="6">
        <v>4224</v>
      </c>
      <c r="D54" s="6">
        <v>4224</v>
      </c>
      <c r="E54" s="6">
        <v>569.8</v>
      </c>
      <c r="F54" s="65"/>
      <c r="G54" s="63"/>
      <c r="H54" s="64"/>
      <c r="I54" s="64"/>
      <c r="J54" s="64">
        <f>E54/C54</f>
        <v>0.13489583333333333</v>
      </c>
      <c r="K54" s="64">
        <f>E54/D54</f>
        <v>0.13489583333333333</v>
      </c>
    </row>
    <row r="55" spans="1:249" ht="12" customHeight="1">
      <c r="A55" s="7" t="s">
        <v>89</v>
      </c>
      <c r="B55" s="3" t="s">
        <v>82</v>
      </c>
      <c r="C55" s="4">
        <f>C56+C57+C58+C59+C60+C61+C62+C63+C64</f>
        <v>10472.5</v>
      </c>
      <c r="D55" s="4">
        <f>D56+D57+D58+D59+D60+D61+D62+D63+D64</f>
        <v>10472.5</v>
      </c>
      <c r="E55" s="4">
        <f>E56+E57+E58+E59+E60+E61+E62+E63+E64</f>
        <v>479.8</v>
      </c>
      <c r="F55" s="4">
        <f>F56+F57+F58+F59+F60+F61+F62+F63+F64</f>
        <v>0</v>
      </c>
      <c r="G55" s="5">
        <f>E55/C55</f>
        <v>0.0458152303652423</v>
      </c>
      <c r="H55" s="16" t="e">
        <f>E55/#REF!</f>
        <v>#REF!</v>
      </c>
      <c r="I55" s="16" t="e">
        <f>E55/#REF!</f>
        <v>#REF!</v>
      </c>
      <c r="J55" s="15">
        <f>E55/C55</f>
        <v>0.0458152303652423</v>
      </c>
      <c r="K55" s="15">
        <f>E55/D55</f>
        <v>0.0458152303652423</v>
      </c>
      <c r="L55" s="95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</row>
    <row r="56" spans="1:12" ht="12" customHeight="1">
      <c r="A56" s="60" t="s">
        <v>41</v>
      </c>
      <c r="B56" s="57"/>
      <c r="C56" s="6">
        <v>1386.4</v>
      </c>
      <c r="D56" s="6">
        <v>1386.4</v>
      </c>
      <c r="E56" s="6">
        <v>56.4</v>
      </c>
      <c r="F56" s="65"/>
      <c r="G56" s="63"/>
      <c r="H56" s="64"/>
      <c r="I56" s="64"/>
      <c r="J56" s="64">
        <f>E56/C56</f>
        <v>0.04068090017311021</v>
      </c>
      <c r="K56" s="64">
        <f>E56/D56</f>
        <v>0.04068090017311021</v>
      </c>
      <c r="L56" s="85"/>
    </row>
    <row r="57" spans="1:12" ht="12" customHeight="1">
      <c r="A57" s="60" t="s">
        <v>42</v>
      </c>
      <c r="B57" s="57"/>
      <c r="C57" s="6">
        <v>669.4</v>
      </c>
      <c r="D57" s="6">
        <v>669.4</v>
      </c>
      <c r="E57" s="6">
        <v>13.1</v>
      </c>
      <c r="F57" s="65"/>
      <c r="G57" s="63"/>
      <c r="H57" s="64"/>
      <c r="I57" s="64"/>
      <c r="J57" s="64">
        <f>E57/C57</f>
        <v>0.019569763967732298</v>
      </c>
      <c r="K57" s="64">
        <f>E57/D57</f>
        <v>0.019569763967732298</v>
      </c>
      <c r="L57" s="85"/>
    </row>
    <row r="58" spans="1:12" ht="12.75">
      <c r="A58" s="60" t="s">
        <v>43</v>
      </c>
      <c r="B58" s="57"/>
      <c r="C58" s="6">
        <v>965.2</v>
      </c>
      <c r="D58" s="6">
        <v>965.2</v>
      </c>
      <c r="E58" s="6">
        <v>44.8</v>
      </c>
      <c r="F58" s="65"/>
      <c r="G58" s="63"/>
      <c r="H58" s="64"/>
      <c r="I58" s="64"/>
      <c r="J58" s="64">
        <f>E58/C58</f>
        <v>0.046415250725238284</v>
      </c>
      <c r="K58" s="64">
        <f>E58/D58</f>
        <v>0.046415250725238284</v>
      </c>
      <c r="L58" s="86"/>
    </row>
    <row r="59" spans="1:12" ht="12.75">
      <c r="A59" s="60" t="s">
        <v>44</v>
      </c>
      <c r="B59" s="57"/>
      <c r="C59" s="6">
        <v>1284.4</v>
      </c>
      <c r="D59" s="6">
        <v>1284.4</v>
      </c>
      <c r="E59" s="6">
        <v>58</v>
      </c>
      <c r="F59" s="65"/>
      <c r="G59" s="63"/>
      <c r="H59" s="64"/>
      <c r="I59" s="64"/>
      <c r="J59" s="64">
        <f>E59/C59</f>
        <v>0.045157271877919646</v>
      </c>
      <c r="K59" s="64">
        <f>E59/D59</f>
        <v>0.045157271877919646</v>
      </c>
      <c r="L59" s="85"/>
    </row>
    <row r="60" spans="1:12" ht="12.75">
      <c r="A60" s="60" t="s">
        <v>45</v>
      </c>
      <c r="B60" s="57"/>
      <c r="C60" s="6">
        <v>521.4</v>
      </c>
      <c r="D60" s="6">
        <v>521.4</v>
      </c>
      <c r="E60" s="6">
        <v>34.2</v>
      </c>
      <c r="F60" s="65"/>
      <c r="G60" s="63"/>
      <c r="H60" s="64"/>
      <c r="I60" s="64"/>
      <c r="J60" s="64">
        <f>E60/C60</f>
        <v>0.06559263521288838</v>
      </c>
      <c r="K60" s="64">
        <f>E60/D60</f>
        <v>0.06559263521288838</v>
      </c>
      <c r="L60" s="85"/>
    </row>
    <row r="61" spans="1:12" ht="12.75">
      <c r="A61" s="60" t="s">
        <v>46</v>
      </c>
      <c r="B61" s="57"/>
      <c r="C61" s="6">
        <v>1133.3</v>
      </c>
      <c r="D61" s="6">
        <v>1133.3</v>
      </c>
      <c r="E61" s="6">
        <v>85.4</v>
      </c>
      <c r="F61" s="65"/>
      <c r="G61" s="63"/>
      <c r="H61" s="64"/>
      <c r="I61" s="64"/>
      <c r="J61" s="64">
        <f>E61/C61</f>
        <v>0.0753551575046325</v>
      </c>
      <c r="K61" s="64">
        <f>E61/D61</f>
        <v>0.0753551575046325</v>
      </c>
      <c r="L61" s="85"/>
    </row>
    <row r="62" spans="1:12" ht="12.75">
      <c r="A62" s="60" t="s">
        <v>47</v>
      </c>
      <c r="B62" s="57"/>
      <c r="C62" s="6">
        <v>523.6</v>
      </c>
      <c r="D62" s="6">
        <v>523.6</v>
      </c>
      <c r="E62" s="6">
        <v>32.8</v>
      </c>
      <c r="F62" s="65"/>
      <c r="G62" s="63"/>
      <c r="H62" s="64"/>
      <c r="I62" s="64"/>
      <c r="J62" s="64">
        <f>E62/C62</f>
        <v>0.06264323911382734</v>
      </c>
      <c r="K62" s="64">
        <f>E62/D62</f>
        <v>0.06264323911382734</v>
      </c>
      <c r="L62" s="86"/>
    </row>
    <row r="63" spans="1:249" ht="12.75">
      <c r="A63" s="60" t="s">
        <v>48</v>
      </c>
      <c r="B63" s="57"/>
      <c r="C63" s="65">
        <v>836.5</v>
      </c>
      <c r="D63" s="65">
        <v>836.5</v>
      </c>
      <c r="E63" s="6">
        <v>47.1</v>
      </c>
      <c r="F63" s="65"/>
      <c r="G63" s="63"/>
      <c r="H63" s="64"/>
      <c r="I63" s="64"/>
      <c r="J63" s="64">
        <f>E63/C63</f>
        <v>0.05630603705917513</v>
      </c>
      <c r="K63" s="64">
        <f>E63/D63</f>
        <v>0.05630603705917513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</row>
    <row r="64" spans="1:11" ht="12.75">
      <c r="A64" s="60" t="s">
        <v>49</v>
      </c>
      <c r="B64" s="57"/>
      <c r="C64" s="6">
        <v>3152.3</v>
      </c>
      <c r="D64" s="6">
        <v>3152.3</v>
      </c>
      <c r="E64" s="6">
        <v>108</v>
      </c>
      <c r="F64" s="65"/>
      <c r="G64" s="63"/>
      <c r="H64" s="64"/>
      <c r="I64" s="64"/>
      <c r="J64" s="64">
        <f>E64/C64</f>
        <v>0.03426069853757573</v>
      </c>
      <c r="K64" s="64">
        <f>E64/D64</f>
        <v>0.03426069853757573</v>
      </c>
    </row>
    <row r="65" spans="1:11" ht="12.75">
      <c r="A65" s="123" t="s">
        <v>15</v>
      </c>
      <c r="B65" s="124"/>
      <c r="C65" s="13">
        <f>C5+C15+C25+C35+C45+C55</f>
        <v>49071.2</v>
      </c>
      <c r="D65" s="13">
        <f>D5+D15+D25+D35+D45+D55</f>
        <v>49071.2</v>
      </c>
      <c r="E65" s="13">
        <f>E5+E15+E25+E35+E45+E55</f>
        <v>7987.700000000002</v>
      </c>
      <c r="F65" s="13">
        <f>F5+F15+F25+F35+F45+F55</f>
        <v>0</v>
      </c>
      <c r="G65" s="14">
        <f>E65/C65</f>
        <v>0.16277775966350938</v>
      </c>
      <c r="H65" s="14" t="e">
        <f>E65/#REF!</f>
        <v>#REF!</v>
      </c>
      <c r="I65" s="14" t="e">
        <f>E65/#REF!</f>
        <v>#REF!</v>
      </c>
      <c r="J65" s="26">
        <f>E65/C65</f>
        <v>0.16277775966350938</v>
      </c>
      <c r="K65" s="26">
        <f>E65/D65</f>
        <v>0.16277775966350938</v>
      </c>
    </row>
    <row r="66" spans="1:11" ht="12.75">
      <c r="A66" s="7" t="s">
        <v>74</v>
      </c>
      <c r="B66" s="28" t="s">
        <v>16</v>
      </c>
      <c r="C66" s="4">
        <f>C67</f>
        <v>3424.6</v>
      </c>
      <c r="D66" s="4">
        <f>D67</f>
        <v>3424.6</v>
      </c>
      <c r="E66" s="4">
        <f>E67</f>
        <v>825.8</v>
      </c>
      <c r="F66" s="4">
        <f>F67</f>
        <v>0</v>
      </c>
      <c r="G66" s="5">
        <f>E66/C66</f>
        <v>0.24113765111253868</v>
      </c>
      <c r="H66" s="5" t="e">
        <f>E66/#REF!</f>
        <v>#REF!</v>
      </c>
      <c r="I66" s="5" t="e">
        <f>E66/#REF!</f>
        <v>#REF!</v>
      </c>
      <c r="J66" s="15">
        <f>E66/C66</f>
        <v>0.24113765111253868</v>
      </c>
      <c r="K66" s="15">
        <f>E66/D66</f>
        <v>0.24113765111253868</v>
      </c>
    </row>
    <row r="67" spans="1:11" ht="12.75">
      <c r="A67" s="60" t="s">
        <v>49</v>
      </c>
      <c r="B67" s="57"/>
      <c r="C67" s="6">
        <v>3424.6</v>
      </c>
      <c r="D67" s="6">
        <v>3424.6</v>
      </c>
      <c r="E67" s="6">
        <v>825.8</v>
      </c>
      <c r="F67" s="62"/>
      <c r="G67" s="63"/>
      <c r="H67" s="63"/>
      <c r="I67" s="63"/>
      <c r="J67" s="64">
        <f>E67/C67</f>
        <v>0.24113765111253868</v>
      </c>
      <c r="K67" s="64">
        <f>E67/D67</f>
        <v>0.24113765111253868</v>
      </c>
    </row>
    <row r="68" spans="1:249" ht="12.75">
      <c r="A68" s="10" t="s">
        <v>96</v>
      </c>
      <c r="B68" s="77" t="s">
        <v>77</v>
      </c>
      <c r="C68" s="4">
        <f>C69</f>
        <v>0</v>
      </c>
      <c r="D68" s="4">
        <f>D69</f>
        <v>0</v>
      </c>
      <c r="E68" s="4">
        <f>E69</f>
        <v>0</v>
      </c>
      <c r="F68" s="78"/>
      <c r="G68" s="30"/>
      <c r="H68" s="30"/>
      <c r="I68" s="30"/>
      <c r="J68" s="64"/>
      <c r="K68" s="64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</row>
    <row r="69" spans="1:11" ht="15" customHeight="1">
      <c r="A69" s="60" t="s">
        <v>49</v>
      </c>
      <c r="B69" s="66"/>
      <c r="C69" s="6"/>
      <c r="D69" s="6"/>
      <c r="E69" s="6"/>
      <c r="F69" s="62"/>
      <c r="G69" s="63"/>
      <c r="H69" s="63"/>
      <c r="I69" s="63"/>
      <c r="J69" s="64"/>
      <c r="K69" s="64"/>
    </row>
    <row r="70" spans="1:11" ht="12.75">
      <c r="A70" s="7" t="s">
        <v>75</v>
      </c>
      <c r="B70" s="27" t="s">
        <v>50</v>
      </c>
      <c r="C70" s="4">
        <f>C71</f>
        <v>175</v>
      </c>
      <c r="D70" s="4">
        <f>D71</f>
        <v>175</v>
      </c>
      <c r="E70" s="4">
        <f>E71</f>
        <v>164.7</v>
      </c>
      <c r="F70" s="4">
        <f>F71</f>
        <v>0</v>
      </c>
      <c r="G70" s="5">
        <f>E70/C70</f>
        <v>0.9411428571428571</v>
      </c>
      <c r="H70" s="16" t="s">
        <v>14</v>
      </c>
      <c r="I70" s="16" t="s">
        <v>14</v>
      </c>
      <c r="J70" s="64">
        <f>E70/C70</f>
        <v>0.9411428571428571</v>
      </c>
      <c r="K70" s="64">
        <f>E70/D70</f>
        <v>0.9411428571428571</v>
      </c>
    </row>
    <row r="71" spans="1:11" ht="12.75">
      <c r="A71" s="60" t="s">
        <v>49</v>
      </c>
      <c r="B71" s="66"/>
      <c r="C71" s="6">
        <v>175</v>
      </c>
      <c r="D71" s="6">
        <v>175</v>
      </c>
      <c r="E71" s="6">
        <v>164.7</v>
      </c>
      <c r="F71" s="62"/>
      <c r="G71" s="63"/>
      <c r="H71" s="64"/>
      <c r="I71" s="64"/>
      <c r="J71" s="64">
        <f>E71/C71</f>
        <v>0.9411428571428571</v>
      </c>
      <c r="K71" s="64">
        <f>E71/D71</f>
        <v>0.9411428571428571</v>
      </c>
    </row>
    <row r="72" spans="1:11" ht="25.5">
      <c r="A72" s="7" t="s">
        <v>90</v>
      </c>
      <c r="B72" s="27" t="s">
        <v>91</v>
      </c>
      <c r="C72" s="12">
        <f>C73</f>
        <v>150</v>
      </c>
      <c r="D72" s="12">
        <f>D73</f>
        <v>150</v>
      </c>
      <c r="E72" s="4">
        <f>E73</f>
        <v>180.5</v>
      </c>
      <c r="F72" s="78"/>
      <c r="G72" s="30"/>
      <c r="H72" s="15"/>
      <c r="I72" s="15"/>
      <c r="J72" s="64">
        <f>E72/C72</f>
        <v>1.2033333333333334</v>
      </c>
      <c r="K72" s="64">
        <f>E72/D72</f>
        <v>1.2033333333333334</v>
      </c>
    </row>
    <row r="73" spans="1:11" ht="12.75">
      <c r="A73" s="60" t="s">
        <v>49</v>
      </c>
      <c r="B73" s="66"/>
      <c r="C73" s="6">
        <v>150</v>
      </c>
      <c r="D73" s="6">
        <v>150</v>
      </c>
      <c r="E73" s="6">
        <v>180.5</v>
      </c>
      <c r="F73" s="62"/>
      <c r="G73" s="63"/>
      <c r="H73" s="64"/>
      <c r="I73" s="64"/>
      <c r="J73" s="64">
        <f>E73/C73</f>
        <v>1.2033333333333334</v>
      </c>
      <c r="K73" s="64">
        <f>E73/D73</f>
        <v>1.2033333333333334</v>
      </c>
    </row>
    <row r="74" spans="1:11" ht="12.75">
      <c r="A74" s="7" t="s">
        <v>111</v>
      </c>
      <c r="B74" s="77" t="s">
        <v>25</v>
      </c>
      <c r="C74" s="6"/>
      <c r="D74" s="6"/>
      <c r="E74" s="4">
        <v>0</v>
      </c>
      <c r="F74" s="78"/>
      <c r="G74" s="30"/>
      <c r="H74" s="15"/>
      <c r="I74" s="15"/>
      <c r="J74" s="64"/>
      <c r="K74" s="64"/>
    </row>
    <row r="75" spans="1:11" ht="12.75">
      <c r="A75" s="60" t="s">
        <v>45</v>
      </c>
      <c r="B75" s="66"/>
      <c r="C75" s="6"/>
      <c r="D75" s="6"/>
      <c r="E75" s="6">
        <v>0</v>
      </c>
      <c r="F75" s="62"/>
      <c r="G75" s="63"/>
      <c r="H75" s="64"/>
      <c r="I75" s="64"/>
      <c r="J75" s="64"/>
      <c r="K75" s="64"/>
    </row>
    <row r="76" spans="1:11" ht="12.75">
      <c r="A76" s="123" t="s">
        <v>26</v>
      </c>
      <c r="B76" s="124"/>
      <c r="C76" s="13">
        <f>C66+C70+C72+C74</f>
        <v>3749.6</v>
      </c>
      <c r="D76" s="13">
        <f aca="true" t="shared" si="0" ref="D76:I76">D66+D70+D72+D74</f>
        <v>3749.6</v>
      </c>
      <c r="E76" s="13">
        <f t="shared" si="0"/>
        <v>1171</v>
      </c>
      <c r="F76" s="13">
        <f t="shared" si="0"/>
        <v>0</v>
      </c>
      <c r="G76" s="13">
        <f t="shared" si="0"/>
        <v>1.1822805082553958</v>
      </c>
      <c r="H76" s="13" t="e">
        <f t="shared" si="0"/>
        <v>#REF!</v>
      </c>
      <c r="I76" s="13" t="e">
        <f t="shared" si="0"/>
        <v>#REF!</v>
      </c>
      <c r="J76" s="26">
        <f>E76/C76</f>
        <v>0.31229997866439085</v>
      </c>
      <c r="K76" s="26">
        <f>E76/D76</f>
        <v>0.31229997866439085</v>
      </c>
    </row>
    <row r="77" spans="1:11" ht="16.5">
      <c r="A77" s="125" t="s">
        <v>51</v>
      </c>
      <c r="B77" s="126"/>
      <c r="C77" s="17">
        <f>C78+C79+C80+C81+C82+C83+C84+C85+C86</f>
        <v>52820.799999999996</v>
      </c>
      <c r="D77" s="17">
        <f>D78+D79+D80+D81+D82+D83+D84+D85+D86</f>
        <v>52820.799999999996</v>
      </c>
      <c r="E77" s="17">
        <f>E78+E79+E80+E81+E82+E83+E84+E85+E86</f>
        <v>9158.7</v>
      </c>
      <c r="F77" s="17">
        <f>F78+F79+F80+F81+F82+F83+F84+F85+F86</f>
        <v>0</v>
      </c>
      <c r="G77" s="17">
        <f>G78+G79+G80+G81+G82+G83+G84+G85+G86</f>
        <v>1.111301072841551</v>
      </c>
      <c r="H77" s="17" t="e">
        <f>H78+H79+H80+H81+H82+H83+H84+H85+H86</f>
        <v>#REF!</v>
      </c>
      <c r="I77" s="17" t="e">
        <f>I78+I79+I80+I81+I82+I83+I84+I85+I86</f>
        <v>#REF!</v>
      </c>
      <c r="J77" s="76">
        <f>E77/C77</f>
        <v>0.17339192136431106</v>
      </c>
      <c r="K77" s="76">
        <f>E77/D77</f>
        <v>0.17339192136431106</v>
      </c>
    </row>
    <row r="78" spans="1:11" ht="13.5" customHeight="1">
      <c r="A78" s="60" t="s">
        <v>41</v>
      </c>
      <c r="B78" s="57"/>
      <c r="C78" s="4">
        <f>C6+C16+C26+C36+C46+C56</f>
        <v>3697</v>
      </c>
      <c r="D78" s="4">
        <f>D6+D16+D26+D36+D46+D56</f>
        <v>3697</v>
      </c>
      <c r="E78" s="4">
        <f>E6+E16+E26+E36+E46+E56</f>
        <v>494.09999999999997</v>
      </c>
      <c r="F78" s="4">
        <f>F6+F16+F26+F36+F46+F56</f>
        <v>0</v>
      </c>
      <c r="G78" s="30">
        <f>E78/C78</f>
        <v>0.1336489045171761</v>
      </c>
      <c r="H78" s="5" t="e">
        <f>E78/#REF!</f>
        <v>#REF!</v>
      </c>
      <c r="I78" s="5" t="e">
        <f>E78/#REF!</f>
        <v>#REF!</v>
      </c>
      <c r="J78" s="15">
        <f>E78/C78</f>
        <v>0.1336489045171761</v>
      </c>
      <c r="K78" s="16">
        <f>E78/D78</f>
        <v>0.1336489045171761</v>
      </c>
    </row>
    <row r="79" spans="1:11" ht="15" customHeight="1">
      <c r="A79" s="60" t="s">
        <v>42</v>
      </c>
      <c r="B79" s="57"/>
      <c r="C79" s="4">
        <f>C7+C17+C27+C37+C47+C57</f>
        <v>2156.5</v>
      </c>
      <c r="D79" s="4">
        <f>D7+D17+D27+D37+D47+D57</f>
        <v>2156.5</v>
      </c>
      <c r="E79" s="4">
        <f>E7+E17+E27+E37+E47+E57</f>
        <v>216</v>
      </c>
      <c r="F79" s="4">
        <f>F7+F17+F27+F37+F47+F57</f>
        <v>0</v>
      </c>
      <c r="G79" s="30">
        <f>E79/C79</f>
        <v>0.10016230002318571</v>
      </c>
      <c r="H79" s="5" t="e">
        <f>E79/#REF!</f>
        <v>#REF!</v>
      </c>
      <c r="I79" s="5" t="e">
        <f>E79/#REF!</f>
        <v>#REF!</v>
      </c>
      <c r="J79" s="15">
        <f>E79/C79</f>
        <v>0.10016230002318571</v>
      </c>
      <c r="K79" s="16">
        <f>E79/D79</f>
        <v>0.10016230002318571</v>
      </c>
    </row>
    <row r="80" spans="1:11" ht="12.75">
      <c r="A80" s="60" t="s">
        <v>43</v>
      </c>
      <c r="B80" s="57"/>
      <c r="C80" s="4">
        <f>C8+C18+C28+C38+C48+C58</f>
        <v>3561.2</v>
      </c>
      <c r="D80" s="4">
        <f>D8+D18+D28+D38+D48+D58</f>
        <v>3561.2</v>
      </c>
      <c r="E80" s="4">
        <f>E8+E18+E28+E38+E48+E58</f>
        <v>654.8</v>
      </c>
      <c r="F80" s="4">
        <f>F8+F18+F28+F38+F48+F58</f>
        <v>0</v>
      </c>
      <c r="G80" s="30">
        <f>E80/C80</f>
        <v>0.18387060541390543</v>
      </c>
      <c r="H80" s="5" t="e">
        <f>E80/#REF!</f>
        <v>#REF!</v>
      </c>
      <c r="I80" s="5" t="e">
        <f>E80/#REF!</f>
        <v>#REF!</v>
      </c>
      <c r="J80" s="15">
        <f>E80/C80</f>
        <v>0.18387060541390543</v>
      </c>
      <c r="K80" s="16">
        <f>E80/D80</f>
        <v>0.18387060541390543</v>
      </c>
    </row>
    <row r="81" spans="1:11" ht="12.75">
      <c r="A81" s="60" t="s">
        <v>44</v>
      </c>
      <c r="B81" s="57"/>
      <c r="C81" s="4">
        <f>C9+C19+C29+C39+C49+C59</f>
        <v>3874.6</v>
      </c>
      <c r="D81" s="4">
        <f>D9+D19+D29+D39+D49+D59</f>
        <v>3874.6</v>
      </c>
      <c r="E81" s="4">
        <f>E9+E19+E29+E39+E49+E59</f>
        <v>455.30000000000007</v>
      </c>
      <c r="F81" s="4">
        <f>F9+F19+F29+F39+F49+F59</f>
        <v>0</v>
      </c>
      <c r="G81" s="30">
        <f>E81/C81</f>
        <v>0.11750890414494401</v>
      </c>
      <c r="H81" s="5" t="e">
        <f>E81/#REF!</f>
        <v>#REF!</v>
      </c>
      <c r="I81" s="5" t="e">
        <f>E81/#REF!</f>
        <v>#REF!</v>
      </c>
      <c r="J81" s="15">
        <f>E81/C81</f>
        <v>0.11750890414494401</v>
      </c>
      <c r="K81" s="16">
        <f>E81/D81</f>
        <v>0.11750890414494401</v>
      </c>
    </row>
    <row r="82" spans="1:11" ht="12.75">
      <c r="A82" s="60" t="s">
        <v>45</v>
      </c>
      <c r="B82" s="57"/>
      <c r="C82" s="4">
        <f>C10+C20+C30+C40+C50+C60+C75</f>
        <v>1594.9</v>
      </c>
      <c r="D82" s="4">
        <f>D10+D20+D30+D40+D50+D60+D75</f>
        <v>1594.9</v>
      </c>
      <c r="E82" s="4">
        <f>E10+E20+E30+E40+E50+E60+E75</f>
        <v>269.4</v>
      </c>
      <c r="F82" s="4">
        <f>F10+F20+F30+F40+F50+F60+F75</f>
        <v>0</v>
      </c>
      <c r="G82" s="4">
        <f>G10+G20+G30+G40+G50+G60+G75</f>
        <v>0</v>
      </c>
      <c r="H82" s="4">
        <f>H10+H20+H30+H40+H50+H60+H75</f>
        <v>0</v>
      </c>
      <c r="I82" s="4">
        <f>I10+I20+I30+I40+I50+I60+I75</f>
        <v>0</v>
      </c>
      <c r="J82" s="15">
        <f>E82/C82</f>
        <v>0.16891341149915354</v>
      </c>
      <c r="K82" s="16">
        <f>E82/D82</f>
        <v>0.16891341149915354</v>
      </c>
    </row>
    <row r="83" spans="1:249" s="9" customFormat="1" ht="15" customHeight="1">
      <c r="A83" s="60" t="s">
        <v>46</v>
      </c>
      <c r="B83" s="57"/>
      <c r="C83" s="4">
        <f>C11+C21+C31+C41+C51+C61</f>
        <v>4115.8</v>
      </c>
      <c r="D83" s="4">
        <f>D11+D21+D31+D41+D51+D61</f>
        <v>4115.8</v>
      </c>
      <c r="E83" s="4">
        <f>E11+E21+E31+E41+E51+E61</f>
        <v>913.6</v>
      </c>
      <c r="F83" s="4">
        <f>F11+F21+F31+F41+F51+F61</f>
        <v>0</v>
      </c>
      <c r="G83" s="30">
        <f>E83/C83</f>
        <v>0.2219738568443559</v>
      </c>
      <c r="H83" s="5" t="e">
        <f>E83/#REF!</f>
        <v>#REF!</v>
      </c>
      <c r="I83" s="5" t="e">
        <f>E83/#REF!</f>
        <v>#REF!</v>
      </c>
      <c r="J83" s="15">
        <f>E83/C83</f>
        <v>0.2219738568443559</v>
      </c>
      <c r="K83" s="16">
        <f>E83/D83</f>
        <v>0.2219738568443559</v>
      </c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  <c r="CQ83" s="55"/>
      <c r="CR83" s="55"/>
      <c r="CS83" s="55"/>
      <c r="CT83" s="55"/>
      <c r="CU83" s="55"/>
      <c r="CV83" s="55"/>
      <c r="CW83" s="55"/>
      <c r="CX83" s="55"/>
      <c r="CY83" s="55"/>
      <c r="CZ83" s="55"/>
      <c r="DA83" s="55"/>
      <c r="DB83" s="55"/>
      <c r="DC83" s="55"/>
      <c r="DD83" s="55"/>
      <c r="DE83" s="55"/>
      <c r="DF83" s="55"/>
      <c r="DG83" s="55"/>
      <c r="DH83" s="55"/>
      <c r="DI83" s="55"/>
      <c r="DJ83" s="55"/>
      <c r="DK83" s="55"/>
      <c r="DL83" s="55"/>
      <c r="DM83" s="55"/>
      <c r="DN83" s="55"/>
      <c r="DO83" s="55"/>
      <c r="DP83" s="55"/>
      <c r="DQ83" s="55"/>
      <c r="DR83" s="55"/>
      <c r="DS83" s="55"/>
      <c r="DT83" s="55"/>
      <c r="DU83" s="55"/>
      <c r="DV83" s="55"/>
      <c r="DW83" s="55"/>
      <c r="DX83" s="55"/>
      <c r="DY83" s="55"/>
      <c r="DZ83" s="55"/>
      <c r="EA83" s="55"/>
      <c r="EB83" s="55"/>
      <c r="EC83" s="55"/>
      <c r="ED83" s="55"/>
      <c r="EE83" s="55"/>
      <c r="EF83" s="55"/>
      <c r="EG83" s="55"/>
      <c r="EH83" s="55"/>
      <c r="EI83" s="55"/>
      <c r="EJ83" s="55"/>
      <c r="EK83" s="55"/>
      <c r="EL83" s="55"/>
      <c r="EM83" s="55"/>
      <c r="EN83" s="55"/>
      <c r="EO83" s="55"/>
      <c r="EP83" s="55"/>
      <c r="EQ83" s="55"/>
      <c r="ER83" s="55"/>
      <c r="ES83" s="55"/>
      <c r="ET83" s="55"/>
      <c r="EU83" s="55"/>
      <c r="EV83" s="55"/>
      <c r="EW83" s="55"/>
      <c r="EX83" s="55"/>
      <c r="EY83" s="55"/>
      <c r="EZ83" s="55"/>
      <c r="FA83" s="55"/>
      <c r="FB83" s="55"/>
      <c r="FC83" s="55"/>
      <c r="FD83" s="55"/>
      <c r="FE83" s="55"/>
      <c r="FF83" s="55"/>
      <c r="FG83" s="55"/>
      <c r="FH83" s="55"/>
      <c r="FI83" s="55"/>
      <c r="FJ83" s="55"/>
      <c r="FK83" s="55"/>
      <c r="FL83" s="55"/>
      <c r="FM83" s="55"/>
      <c r="FN83" s="55"/>
      <c r="FO83" s="55"/>
      <c r="FP83" s="55"/>
      <c r="FQ83" s="55"/>
      <c r="FR83" s="55"/>
      <c r="FS83" s="55"/>
      <c r="FT83" s="55"/>
      <c r="FU83" s="55"/>
      <c r="FV83" s="55"/>
      <c r="FW83" s="55"/>
      <c r="FX83" s="55"/>
      <c r="FY83" s="55"/>
      <c r="FZ83" s="55"/>
      <c r="GA83" s="55"/>
      <c r="GB83" s="55"/>
      <c r="GC83" s="55"/>
      <c r="GD83" s="55"/>
      <c r="GE83" s="55"/>
      <c r="GF83" s="55"/>
      <c r="GG83" s="55"/>
      <c r="GH83" s="55"/>
      <c r="GI83" s="55"/>
      <c r="GJ83" s="55"/>
      <c r="GK83" s="55"/>
      <c r="GL83" s="55"/>
      <c r="GM83" s="55"/>
      <c r="GN83" s="55"/>
      <c r="GO83" s="55"/>
      <c r="GP83" s="55"/>
      <c r="GQ83" s="55"/>
      <c r="GR83" s="55"/>
      <c r="GS83" s="55"/>
      <c r="GT83" s="55"/>
      <c r="GU83" s="55"/>
      <c r="GV83" s="55"/>
      <c r="GW83" s="55"/>
      <c r="GX83" s="55"/>
      <c r="GY83" s="55"/>
      <c r="GZ83" s="55"/>
      <c r="HA83" s="55"/>
      <c r="HB83" s="55"/>
      <c r="HC83" s="55"/>
      <c r="HD83" s="55"/>
      <c r="HE83" s="55"/>
      <c r="HF83" s="55"/>
      <c r="HG83" s="55"/>
      <c r="HH83" s="55"/>
      <c r="HI83" s="55"/>
      <c r="HJ83" s="55"/>
      <c r="HK83" s="55"/>
      <c r="HL83" s="55"/>
      <c r="HM83" s="55"/>
      <c r="HN83" s="55"/>
      <c r="HO83" s="55"/>
      <c r="HP83" s="55"/>
      <c r="HQ83" s="55"/>
      <c r="HR83" s="55"/>
      <c r="HS83" s="55"/>
      <c r="HT83" s="55"/>
      <c r="HU83" s="55"/>
      <c r="HV83" s="55"/>
      <c r="HW83" s="55"/>
      <c r="HX83" s="55"/>
      <c r="HY83" s="55"/>
      <c r="HZ83" s="55"/>
      <c r="IA83" s="55"/>
      <c r="IB83" s="55"/>
      <c r="IC83" s="55"/>
      <c r="ID83" s="55"/>
      <c r="IE83" s="55"/>
      <c r="IF83" s="55"/>
      <c r="IG83" s="55"/>
      <c r="IH83" s="55"/>
      <c r="II83" s="55"/>
      <c r="IJ83" s="55"/>
      <c r="IK83" s="55"/>
      <c r="IL83" s="55"/>
      <c r="IM83" s="55"/>
      <c r="IN83" s="55"/>
      <c r="IO83" s="55"/>
    </row>
    <row r="84" spans="1:249" s="9" customFormat="1" ht="12.75">
      <c r="A84" s="60" t="s">
        <v>47</v>
      </c>
      <c r="B84" s="57"/>
      <c r="C84" s="4">
        <f>C12+C22+C32+C42+C52+C62</f>
        <v>2045.1</v>
      </c>
      <c r="D84" s="4">
        <f>D12+D22+D32+D42+D52+D62</f>
        <v>2045.1</v>
      </c>
      <c r="E84" s="4">
        <f>E12+E22+E32+E42+E52+E62</f>
        <v>331.1000000000001</v>
      </c>
      <c r="F84" s="4">
        <f>F12+F22+F32+F42+F52+F62</f>
        <v>0</v>
      </c>
      <c r="G84" s="30">
        <f>E84/C84</f>
        <v>0.16189917363454115</v>
      </c>
      <c r="H84" s="5" t="e">
        <f>E84/#REF!</f>
        <v>#REF!</v>
      </c>
      <c r="I84" s="5" t="e">
        <f>E84/#REF!</f>
        <v>#REF!</v>
      </c>
      <c r="J84" s="15">
        <f>E84/C84</f>
        <v>0.16189917363454115</v>
      </c>
      <c r="K84" s="16">
        <f>E84/D84</f>
        <v>0.16189917363454115</v>
      </c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5"/>
      <c r="CE84" s="55"/>
      <c r="CF84" s="55"/>
      <c r="CG84" s="55"/>
      <c r="CH84" s="55"/>
      <c r="CI84" s="55"/>
      <c r="CJ84" s="55"/>
      <c r="CK84" s="55"/>
      <c r="CL84" s="55"/>
      <c r="CM84" s="55"/>
      <c r="CN84" s="55"/>
      <c r="CO84" s="55"/>
      <c r="CP84" s="55"/>
      <c r="CQ84" s="55"/>
      <c r="CR84" s="55"/>
      <c r="CS84" s="55"/>
      <c r="CT84" s="55"/>
      <c r="CU84" s="55"/>
      <c r="CV84" s="55"/>
      <c r="CW84" s="55"/>
      <c r="CX84" s="55"/>
      <c r="CY84" s="55"/>
      <c r="CZ84" s="55"/>
      <c r="DA84" s="55"/>
      <c r="DB84" s="55"/>
      <c r="DC84" s="55"/>
      <c r="DD84" s="55"/>
      <c r="DE84" s="55"/>
      <c r="DF84" s="55"/>
      <c r="DG84" s="55"/>
      <c r="DH84" s="55"/>
      <c r="DI84" s="55"/>
      <c r="DJ84" s="55"/>
      <c r="DK84" s="55"/>
      <c r="DL84" s="55"/>
      <c r="DM84" s="55"/>
      <c r="DN84" s="55"/>
      <c r="DO84" s="55"/>
      <c r="DP84" s="55"/>
      <c r="DQ84" s="55"/>
      <c r="DR84" s="55"/>
      <c r="DS84" s="55"/>
      <c r="DT84" s="55"/>
      <c r="DU84" s="55"/>
      <c r="DV84" s="55"/>
      <c r="DW84" s="55"/>
      <c r="DX84" s="55"/>
      <c r="DY84" s="55"/>
      <c r="DZ84" s="55"/>
      <c r="EA84" s="55"/>
      <c r="EB84" s="55"/>
      <c r="EC84" s="55"/>
      <c r="ED84" s="55"/>
      <c r="EE84" s="55"/>
      <c r="EF84" s="55"/>
      <c r="EG84" s="55"/>
      <c r="EH84" s="55"/>
      <c r="EI84" s="55"/>
      <c r="EJ84" s="55"/>
      <c r="EK84" s="55"/>
      <c r="EL84" s="55"/>
      <c r="EM84" s="55"/>
      <c r="EN84" s="55"/>
      <c r="EO84" s="55"/>
      <c r="EP84" s="55"/>
      <c r="EQ84" s="55"/>
      <c r="ER84" s="55"/>
      <c r="ES84" s="55"/>
      <c r="ET84" s="55"/>
      <c r="EU84" s="55"/>
      <c r="EV84" s="55"/>
      <c r="EW84" s="55"/>
      <c r="EX84" s="55"/>
      <c r="EY84" s="55"/>
      <c r="EZ84" s="55"/>
      <c r="FA84" s="55"/>
      <c r="FB84" s="55"/>
      <c r="FC84" s="55"/>
      <c r="FD84" s="55"/>
      <c r="FE84" s="55"/>
      <c r="FF84" s="55"/>
      <c r="FG84" s="55"/>
      <c r="FH84" s="55"/>
      <c r="FI84" s="55"/>
      <c r="FJ84" s="55"/>
      <c r="FK84" s="55"/>
      <c r="FL84" s="55"/>
      <c r="FM84" s="55"/>
      <c r="FN84" s="55"/>
      <c r="FO84" s="55"/>
      <c r="FP84" s="55"/>
      <c r="FQ84" s="55"/>
      <c r="FR84" s="55"/>
      <c r="FS84" s="55"/>
      <c r="FT84" s="55"/>
      <c r="FU84" s="55"/>
      <c r="FV84" s="55"/>
      <c r="FW84" s="55"/>
      <c r="FX84" s="55"/>
      <c r="FY84" s="55"/>
      <c r="FZ84" s="55"/>
      <c r="GA84" s="55"/>
      <c r="GB84" s="55"/>
      <c r="GC84" s="55"/>
      <c r="GD84" s="55"/>
      <c r="GE84" s="55"/>
      <c r="GF84" s="55"/>
      <c r="GG84" s="55"/>
      <c r="GH84" s="55"/>
      <c r="GI84" s="55"/>
      <c r="GJ84" s="55"/>
      <c r="GK84" s="55"/>
      <c r="GL84" s="55"/>
      <c r="GM84" s="55"/>
      <c r="GN84" s="55"/>
      <c r="GO84" s="55"/>
      <c r="GP84" s="55"/>
      <c r="GQ84" s="55"/>
      <c r="GR84" s="55"/>
      <c r="GS84" s="55"/>
      <c r="GT84" s="55"/>
      <c r="GU84" s="55"/>
      <c r="GV84" s="55"/>
      <c r="GW84" s="55"/>
      <c r="GX84" s="55"/>
      <c r="GY84" s="55"/>
      <c r="GZ84" s="55"/>
      <c r="HA84" s="55"/>
      <c r="HB84" s="55"/>
      <c r="HC84" s="55"/>
      <c r="HD84" s="55"/>
      <c r="HE84" s="55"/>
      <c r="HF84" s="55"/>
      <c r="HG84" s="55"/>
      <c r="HH84" s="55"/>
      <c r="HI84" s="55"/>
      <c r="HJ84" s="55"/>
      <c r="HK84" s="55"/>
      <c r="HL84" s="55"/>
      <c r="HM84" s="55"/>
      <c r="HN84" s="55"/>
      <c r="HO84" s="55"/>
      <c r="HP84" s="55"/>
      <c r="HQ84" s="55"/>
      <c r="HR84" s="55"/>
      <c r="HS84" s="55"/>
      <c r="HT84" s="55"/>
      <c r="HU84" s="55"/>
      <c r="HV84" s="55"/>
      <c r="HW84" s="55"/>
      <c r="HX84" s="55"/>
      <c r="HY84" s="55"/>
      <c r="HZ84" s="55"/>
      <c r="IA84" s="55"/>
      <c r="IB84" s="55"/>
      <c r="IC84" s="55"/>
      <c r="ID84" s="55"/>
      <c r="IE84" s="55"/>
      <c r="IF84" s="55"/>
      <c r="IG84" s="55"/>
      <c r="IH84" s="55"/>
      <c r="II84" s="55"/>
      <c r="IJ84" s="55"/>
      <c r="IK84" s="55"/>
      <c r="IL84" s="55"/>
      <c r="IM84" s="55"/>
      <c r="IN84" s="55"/>
      <c r="IO84" s="55"/>
    </row>
    <row r="85" spans="1:249" s="9" customFormat="1" ht="12.75">
      <c r="A85" s="60" t="s">
        <v>48</v>
      </c>
      <c r="B85" s="57"/>
      <c r="C85" s="4">
        <f>C13+C23+C33+C43+C53+C63</f>
        <v>2787.7</v>
      </c>
      <c r="D85" s="4">
        <f>D13+D23+D33+D43+D53+D63</f>
        <v>2787.7</v>
      </c>
      <c r="E85" s="4">
        <f>E13+E23+E33+E43+E53+E63</f>
        <v>535.9</v>
      </c>
      <c r="F85" s="4">
        <f>F13+F23+F33+F43+F53+F63</f>
        <v>0</v>
      </c>
      <c r="G85" s="30">
        <f>E85/C85</f>
        <v>0.19223732826344297</v>
      </c>
      <c r="H85" s="5" t="e">
        <f>E85/#REF!</f>
        <v>#REF!</v>
      </c>
      <c r="I85" s="5" t="e">
        <f>E85/#REF!</f>
        <v>#REF!</v>
      </c>
      <c r="J85" s="15">
        <f>E85/C85</f>
        <v>0.19223732826344297</v>
      </c>
      <c r="K85" s="16">
        <f>E85/D85</f>
        <v>0.19223732826344297</v>
      </c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55"/>
      <c r="CM85" s="55"/>
      <c r="CN85" s="55"/>
      <c r="CO85" s="55"/>
      <c r="CP85" s="55"/>
      <c r="CQ85" s="55"/>
      <c r="CR85" s="55"/>
      <c r="CS85" s="55"/>
      <c r="CT85" s="55"/>
      <c r="CU85" s="55"/>
      <c r="CV85" s="55"/>
      <c r="CW85" s="55"/>
      <c r="CX85" s="55"/>
      <c r="CY85" s="55"/>
      <c r="CZ85" s="55"/>
      <c r="DA85" s="55"/>
      <c r="DB85" s="55"/>
      <c r="DC85" s="55"/>
      <c r="DD85" s="55"/>
      <c r="DE85" s="55"/>
      <c r="DF85" s="55"/>
      <c r="DG85" s="55"/>
      <c r="DH85" s="55"/>
      <c r="DI85" s="55"/>
      <c r="DJ85" s="55"/>
      <c r="DK85" s="55"/>
      <c r="DL85" s="55"/>
      <c r="DM85" s="55"/>
      <c r="DN85" s="55"/>
      <c r="DO85" s="55"/>
      <c r="DP85" s="55"/>
      <c r="DQ85" s="55"/>
      <c r="DR85" s="55"/>
      <c r="DS85" s="55"/>
      <c r="DT85" s="55"/>
      <c r="DU85" s="55"/>
      <c r="DV85" s="55"/>
      <c r="DW85" s="55"/>
      <c r="DX85" s="55"/>
      <c r="DY85" s="55"/>
      <c r="DZ85" s="55"/>
      <c r="EA85" s="55"/>
      <c r="EB85" s="55"/>
      <c r="EC85" s="55"/>
      <c r="ED85" s="55"/>
      <c r="EE85" s="55"/>
      <c r="EF85" s="55"/>
      <c r="EG85" s="55"/>
      <c r="EH85" s="55"/>
      <c r="EI85" s="55"/>
      <c r="EJ85" s="55"/>
      <c r="EK85" s="55"/>
      <c r="EL85" s="55"/>
      <c r="EM85" s="55"/>
      <c r="EN85" s="55"/>
      <c r="EO85" s="55"/>
      <c r="EP85" s="55"/>
      <c r="EQ85" s="55"/>
      <c r="ER85" s="55"/>
      <c r="ES85" s="55"/>
      <c r="ET85" s="55"/>
      <c r="EU85" s="55"/>
      <c r="EV85" s="55"/>
      <c r="EW85" s="55"/>
      <c r="EX85" s="55"/>
      <c r="EY85" s="55"/>
      <c r="EZ85" s="55"/>
      <c r="FA85" s="55"/>
      <c r="FB85" s="55"/>
      <c r="FC85" s="55"/>
      <c r="FD85" s="55"/>
      <c r="FE85" s="55"/>
      <c r="FF85" s="55"/>
      <c r="FG85" s="55"/>
      <c r="FH85" s="55"/>
      <c r="FI85" s="55"/>
      <c r="FJ85" s="55"/>
      <c r="FK85" s="55"/>
      <c r="FL85" s="55"/>
      <c r="FM85" s="55"/>
      <c r="FN85" s="55"/>
      <c r="FO85" s="55"/>
      <c r="FP85" s="55"/>
      <c r="FQ85" s="55"/>
      <c r="FR85" s="55"/>
      <c r="FS85" s="55"/>
      <c r="FT85" s="55"/>
      <c r="FU85" s="55"/>
      <c r="FV85" s="55"/>
      <c r="FW85" s="55"/>
      <c r="FX85" s="55"/>
      <c r="FY85" s="55"/>
      <c r="FZ85" s="55"/>
      <c r="GA85" s="55"/>
      <c r="GB85" s="55"/>
      <c r="GC85" s="55"/>
      <c r="GD85" s="55"/>
      <c r="GE85" s="55"/>
      <c r="GF85" s="55"/>
      <c r="GG85" s="55"/>
      <c r="GH85" s="55"/>
      <c r="GI85" s="55"/>
      <c r="GJ85" s="55"/>
      <c r="GK85" s="55"/>
      <c r="GL85" s="55"/>
      <c r="GM85" s="55"/>
      <c r="GN85" s="55"/>
      <c r="GO85" s="55"/>
      <c r="GP85" s="55"/>
      <c r="GQ85" s="55"/>
      <c r="GR85" s="55"/>
      <c r="GS85" s="55"/>
      <c r="GT85" s="55"/>
      <c r="GU85" s="55"/>
      <c r="GV85" s="55"/>
      <c r="GW85" s="55"/>
      <c r="GX85" s="55"/>
      <c r="GY85" s="55"/>
      <c r="GZ85" s="55"/>
      <c r="HA85" s="55"/>
      <c r="HB85" s="55"/>
      <c r="HC85" s="55"/>
      <c r="HD85" s="55"/>
      <c r="HE85" s="55"/>
      <c r="HF85" s="55"/>
      <c r="HG85" s="55"/>
      <c r="HH85" s="55"/>
      <c r="HI85" s="55"/>
      <c r="HJ85" s="55"/>
      <c r="HK85" s="55"/>
      <c r="HL85" s="55"/>
      <c r="HM85" s="55"/>
      <c r="HN85" s="55"/>
      <c r="HO85" s="55"/>
      <c r="HP85" s="55"/>
      <c r="HQ85" s="55"/>
      <c r="HR85" s="55"/>
      <c r="HS85" s="55"/>
      <c r="HT85" s="55"/>
      <c r="HU85" s="55"/>
      <c r="HV85" s="55"/>
      <c r="HW85" s="55"/>
      <c r="HX85" s="55"/>
      <c r="HY85" s="55"/>
      <c r="HZ85" s="55"/>
      <c r="IA85" s="55"/>
      <c r="IB85" s="55"/>
      <c r="IC85" s="55"/>
      <c r="ID85" s="55"/>
      <c r="IE85" s="55"/>
      <c r="IF85" s="55"/>
      <c r="IG85" s="55"/>
      <c r="IH85" s="55"/>
      <c r="II85" s="55"/>
      <c r="IJ85" s="55"/>
      <c r="IK85" s="55"/>
      <c r="IL85" s="55"/>
      <c r="IM85" s="55"/>
      <c r="IN85" s="55"/>
      <c r="IO85" s="55"/>
    </row>
    <row r="86" spans="1:249" s="9" customFormat="1" ht="12.75">
      <c r="A86" s="60" t="s">
        <v>49</v>
      </c>
      <c r="B86" s="57"/>
      <c r="C86" s="4">
        <f>C14+C24+C34+C44+C54+C64+C67+C71+C73</f>
        <v>28987.999999999996</v>
      </c>
      <c r="D86" s="4">
        <f>D14+D24+D34+D44+D54+D64+D67+D71+D73</f>
        <v>28987.999999999996</v>
      </c>
      <c r="E86" s="4">
        <f>E14+E24+E34+E44+E54+E64+E67+E71+E73+E69</f>
        <v>5288.5</v>
      </c>
      <c r="F86" s="4">
        <f>F14+F24+F34+F44+F54+F64+F67+F71+F73</f>
        <v>0</v>
      </c>
      <c r="G86" s="4">
        <f>G14+G24+G34+G44+G54+G64+G67+G71+G73</f>
        <v>0</v>
      </c>
      <c r="H86" s="4">
        <f>H14+H24+H34+H44+H54+H64+H67+H71+H73</f>
        <v>0</v>
      </c>
      <c r="I86" s="4">
        <f>I14+I24+I34+I44+I54+I64+I67+I71+I73</f>
        <v>0</v>
      </c>
      <c r="J86" s="15">
        <f>E86/C86</f>
        <v>0.1824375603698082</v>
      </c>
      <c r="K86" s="16">
        <f>E86/D86</f>
        <v>0.1824375603698082</v>
      </c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  <c r="CT86" s="55"/>
      <c r="CU86" s="55"/>
      <c r="CV86" s="55"/>
      <c r="CW86" s="55"/>
      <c r="CX86" s="55"/>
      <c r="CY86" s="55"/>
      <c r="CZ86" s="55"/>
      <c r="DA86" s="55"/>
      <c r="DB86" s="55"/>
      <c r="DC86" s="55"/>
      <c r="DD86" s="55"/>
      <c r="DE86" s="55"/>
      <c r="DF86" s="55"/>
      <c r="DG86" s="55"/>
      <c r="DH86" s="55"/>
      <c r="DI86" s="55"/>
      <c r="DJ86" s="55"/>
      <c r="DK86" s="55"/>
      <c r="DL86" s="55"/>
      <c r="DM86" s="55"/>
      <c r="DN86" s="55"/>
      <c r="DO86" s="55"/>
      <c r="DP86" s="55"/>
      <c r="DQ86" s="55"/>
      <c r="DR86" s="55"/>
      <c r="DS86" s="55"/>
      <c r="DT86" s="55"/>
      <c r="DU86" s="55"/>
      <c r="DV86" s="55"/>
      <c r="DW86" s="55"/>
      <c r="DX86" s="55"/>
      <c r="DY86" s="55"/>
      <c r="DZ86" s="55"/>
      <c r="EA86" s="55"/>
      <c r="EB86" s="55"/>
      <c r="EC86" s="55"/>
      <c r="ED86" s="55"/>
      <c r="EE86" s="55"/>
      <c r="EF86" s="55"/>
      <c r="EG86" s="55"/>
      <c r="EH86" s="55"/>
      <c r="EI86" s="55"/>
      <c r="EJ86" s="55"/>
      <c r="EK86" s="55"/>
      <c r="EL86" s="55"/>
      <c r="EM86" s="55"/>
      <c r="EN86" s="55"/>
      <c r="EO86" s="55"/>
      <c r="EP86" s="55"/>
      <c r="EQ86" s="55"/>
      <c r="ER86" s="55"/>
      <c r="ES86" s="55"/>
      <c r="ET86" s="55"/>
      <c r="EU86" s="55"/>
      <c r="EV86" s="55"/>
      <c r="EW86" s="55"/>
      <c r="EX86" s="55"/>
      <c r="EY86" s="55"/>
      <c r="EZ86" s="55"/>
      <c r="FA86" s="55"/>
      <c r="FB86" s="55"/>
      <c r="FC86" s="55"/>
      <c r="FD86" s="55"/>
      <c r="FE86" s="55"/>
      <c r="FF86" s="55"/>
      <c r="FG86" s="55"/>
      <c r="FH86" s="55"/>
      <c r="FI86" s="55"/>
      <c r="FJ86" s="55"/>
      <c r="FK86" s="55"/>
      <c r="FL86" s="55"/>
      <c r="FM86" s="55"/>
      <c r="FN86" s="55"/>
      <c r="FO86" s="55"/>
      <c r="FP86" s="55"/>
      <c r="FQ86" s="55"/>
      <c r="FR86" s="55"/>
      <c r="FS86" s="55"/>
      <c r="FT86" s="55"/>
      <c r="FU86" s="55"/>
      <c r="FV86" s="55"/>
      <c r="FW86" s="55"/>
      <c r="FX86" s="55"/>
      <c r="FY86" s="55"/>
      <c r="FZ86" s="55"/>
      <c r="GA86" s="55"/>
      <c r="GB86" s="55"/>
      <c r="GC86" s="55"/>
      <c r="GD86" s="55"/>
      <c r="GE86" s="55"/>
      <c r="GF86" s="55"/>
      <c r="GG86" s="55"/>
      <c r="GH86" s="55"/>
      <c r="GI86" s="55"/>
      <c r="GJ86" s="55"/>
      <c r="GK86" s="55"/>
      <c r="GL86" s="55"/>
      <c r="GM86" s="55"/>
      <c r="GN86" s="55"/>
      <c r="GO86" s="55"/>
      <c r="GP86" s="55"/>
      <c r="GQ86" s="55"/>
      <c r="GR86" s="55"/>
      <c r="GS86" s="55"/>
      <c r="GT86" s="55"/>
      <c r="GU86" s="55"/>
      <c r="GV86" s="55"/>
      <c r="GW86" s="55"/>
      <c r="GX86" s="55"/>
      <c r="GY86" s="55"/>
      <c r="GZ86" s="55"/>
      <c r="HA86" s="55"/>
      <c r="HB86" s="55"/>
      <c r="HC86" s="55"/>
      <c r="HD86" s="55"/>
      <c r="HE86" s="55"/>
      <c r="HF86" s="55"/>
      <c r="HG86" s="55"/>
      <c r="HH86" s="55"/>
      <c r="HI86" s="55"/>
      <c r="HJ86" s="55"/>
      <c r="HK86" s="55"/>
      <c r="HL86" s="55"/>
      <c r="HM86" s="55"/>
      <c r="HN86" s="55"/>
      <c r="HO86" s="55"/>
      <c r="HP86" s="55"/>
      <c r="HQ86" s="55"/>
      <c r="HR86" s="55"/>
      <c r="HS86" s="55"/>
      <c r="HT86" s="55"/>
      <c r="HU86" s="55"/>
      <c r="HV86" s="55"/>
      <c r="HW86" s="55"/>
      <c r="HX86" s="55"/>
      <c r="HY86" s="55"/>
      <c r="HZ86" s="55"/>
      <c r="IA86" s="55"/>
      <c r="IB86" s="55"/>
      <c r="IC86" s="55"/>
      <c r="ID86" s="55"/>
      <c r="IE86" s="55"/>
      <c r="IF86" s="55"/>
      <c r="IG86" s="55"/>
      <c r="IH86" s="55"/>
      <c r="II86" s="55"/>
      <c r="IJ86" s="55"/>
      <c r="IK86" s="55"/>
      <c r="IL86" s="55"/>
      <c r="IM86" s="55"/>
      <c r="IN86" s="55"/>
      <c r="IO86" s="55"/>
    </row>
    <row r="87" spans="1:249" s="9" customFormat="1" ht="63">
      <c r="A87" s="19" t="s">
        <v>97</v>
      </c>
      <c r="B87" s="1" t="s">
        <v>52</v>
      </c>
      <c r="C87" s="4">
        <f>C88+C89+C90+C91+C92+C93+C94+C95+C96</f>
        <v>27441</v>
      </c>
      <c r="D87" s="4">
        <f>D88+D89+D90+D91+D92+D93+D94+D95+D96</f>
        <v>27441</v>
      </c>
      <c r="E87" s="4">
        <f>E88+E89+E90+E91+E92+E93+E94+E95+E96</f>
        <v>6860.200000000001</v>
      </c>
      <c r="F87" s="4">
        <f>F88+F89+F90+F91+F92+F93+F94+F95+F96</f>
        <v>0</v>
      </c>
      <c r="G87" s="5">
        <f>E87/C87</f>
        <v>0.24999817790896836</v>
      </c>
      <c r="H87" s="16" t="e">
        <f>E87/#REF!</f>
        <v>#REF!</v>
      </c>
      <c r="I87" s="16" t="e">
        <f>E87/#REF!</f>
        <v>#REF!</v>
      </c>
      <c r="J87" s="15">
        <f>E87/C87</f>
        <v>0.24999817790896836</v>
      </c>
      <c r="K87" s="16">
        <f>E87/D87</f>
        <v>0.24999817790896836</v>
      </c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55"/>
      <c r="CQ87" s="55"/>
      <c r="CR87" s="55"/>
      <c r="CS87" s="55"/>
      <c r="CT87" s="55"/>
      <c r="CU87" s="55"/>
      <c r="CV87" s="55"/>
      <c r="CW87" s="55"/>
      <c r="CX87" s="55"/>
      <c r="CY87" s="55"/>
      <c r="CZ87" s="55"/>
      <c r="DA87" s="55"/>
      <c r="DB87" s="55"/>
      <c r="DC87" s="55"/>
      <c r="DD87" s="55"/>
      <c r="DE87" s="55"/>
      <c r="DF87" s="55"/>
      <c r="DG87" s="55"/>
      <c r="DH87" s="55"/>
      <c r="DI87" s="55"/>
      <c r="DJ87" s="55"/>
      <c r="DK87" s="55"/>
      <c r="DL87" s="55"/>
      <c r="DM87" s="55"/>
      <c r="DN87" s="55"/>
      <c r="DO87" s="55"/>
      <c r="DP87" s="55"/>
      <c r="DQ87" s="55"/>
      <c r="DR87" s="55"/>
      <c r="DS87" s="55"/>
      <c r="DT87" s="55"/>
      <c r="DU87" s="55"/>
      <c r="DV87" s="55"/>
      <c r="DW87" s="55"/>
      <c r="DX87" s="55"/>
      <c r="DY87" s="55"/>
      <c r="DZ87" s="55"/>
      <c r="EA87" s="55"/>
      <c r="EB87" s="55"/>
      <c r="EC87" s="55"/>
      <c r="ED87" s="55"/>
      <c r="EE87" s="55"/>
      <c r="EF87" s="55"/>
      <c r="EG87" s="55"/>
      <c r="EH87" s="55"/>
      <c r="EI87" s="55"/>
      <c r="EJ87" s="55"/>
      <c r="EK87" s="55"/>
      <c r="EL87" s="55"/>
      <c r="EM87" s="55"/>
      <c r="EN87" s="55"/>
      <c r="EO87" s="55"/>
      <c r="EP87" s="55"/>
      <c r="EQ87" s="55"/>
      <c r="ER87" s="55"/>
      <c r="ES87" s="55"/>
      <c r="ET87" s="55"/>
      <c r="EU87" s="55"/>
      <c r="EV87" s="55"/>
      <c r="EW87" s="55"/>
      <c r="EX87" s="55"/>
      <c r="EY87" s="55"/>
      <c r="EZ87" s="55"/>
      <c r="FA87" s="55"/>
      <c r="FB87" s="55"/>
      <c r="FC87" s="55"/>
      <c r="FD87" s="55"/>
      <c r="FE87" s="55"/>
      <c r="FF87" s="55"/>
      <c r="FG87" s="55"/>
      <c r="FH87" s="55"/>
      <c r="FI87" s="55"/>
      <c r="FJ87" s="55"/>
      <c r="FK87" s="55"/>
      <c r="FL87" s="55"/>
      <c r="FM87" s="55"/>
      <c r="FN87" s="55"/>
      <c r="FO87" s="55"/>
      <c r="FP87" s="55"/>
      <c r="FQ87" s="55"/>
      <c r="FR87" s="55"/>
      <c r="FS87" s="55"/>
      <c r="FT87" s="55"/>
      <c r="FU87" s="55"/>
      <c r="FV87" s="55"/>
      <c r="FW87" s="55"/>
      <c r="FX87" s="55"/>
      <c r="FY87" s="55"/>
      <c r="FZ87" s="55"/>
      <c r="GA87" s="55"/>
      <c r="GB87" s="55"/>
      <c r="GC87" s="55"/>
      <c r="GD87" s="55"/>
      <c r="GE87" s="55"/>
      <c r="GF87" s="55"/>
      <c r="GG87" s="55"/>
      <c r="GH87" s="55"/>
      <c r="GI87" s="55"/>
      <c r="GJ87" s="55"/>
      <c r="GK87" s="55"/>
      <c r="GL87" s="55"/>
      <c r="GM87" s="55"/>
      <c r="GN87" s="55"/>
      <c r="GO87" s="55"/>
      <c r="GP87" s="55"/>
      <c r="GQ87" s="55"/>
      <c r="GR87" s="55"/>
      <c r="GS87" s="55"/>
      <c r="GT87" s="55"/>
      <c r="GU87" s="55"/>
      <c r="GV87" s="55"/>
      <c r="GW87" s="55"/>
      <c r="GX87" s="55"/>
      <c r="GY87" s="55"/>
      <c r="GZ87" s="55"/>
      <c r="HA87" s="55"/>
      <c r="HB87" s="55"/>
      <c r="HC87" s="55"/>
      <c r="HD87" s="55"/>
      <c r="HE87" s="55"/>
      <c r="HF87" s="55"/>
      <c r="HG87" s="55"/>
      <c r="HH87" s="55"/>
      <c r="HI87" s="55"/>
      <c r="HJ87" s="55"/>
      <c r="HK87" s="55"/>
      <c r="HL87" s="55"/>
      <c r="HM87" s="55"/>
      <c r="HN87" s="55"/>
      <c r="HO87" s="55"/>
      <c r="HP87" s="55"/>
      <c r="HQ87" s="55"/>
      <c r="HR87" s="55"/>
      <c r="HS87" s="55"/>
      <c r="HT87" s="55"/>
      <c r="HU87" s="55"/>
      <c r="HV87" s="55"/>
      <c r="HW87" s="55"/>
      <c r="HX87" s="55"/>
      <c r="HY87" s="55"/>
      <c r="HZ87" s="55"/>
      <c r="IA87" s="55"/>
      <c r="IB87" s="55"/>
      <c r="IC87" s="55"/>
      <c r="ID87" s="55"/>
      <c r="IE87" s="55"/>
      <c r="IF87" s="55"/>
      <c r="IG87" s="55"/>
      <c r="IH87" s="55"/>
      <c r="II87" s="55"/>
      <c r="IJ87" s="55"/>
      <c r="IK87" s="55"/>
      <c r="IL87" s="55"/>
      <c r="IM87" s="55"/>
      <c r="IN87" s="55"/>
      <c r="IO87" s="55"/>
    </row>
    <row r="88" spans="1:249" s="9" customFormat="1" ht="12.75" customHeight="1">
      <c r="A88" s="60" t="s">
        <v>41</v>
      </c>
      <c r="B88" s="57"/>
      <c r="C88" s="6">
        <v>4468.1</v>
      </c>
      <c r="D88" s="6">
        <v>4468.1</v>
      </c>
      <c r="E88" s="6">
        <v>1117</v>
      </c>
      <c r="F88" s="6"/>
      <c r="G88" s="63"/>
      <c r="H88" s="64"/>
      <c r="I88" s="64"/>
      <c r="J88" s="64">
        <f>E88/C88</f>
        <v>0.24999440478055548</v>
      </c>
      <c r="K88" s="64">
        <f>E88/D88</f>
        <v>0.24999440478055548</v>
      </c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  <c r="CQ88" s="55"/>
      <c r="CR88" s="55"/>
      <c r="CS88" s="55"/>
      <c r="CT88" s="55"/>
      <c r="CU88" s="55"/>
      <c r="CV88" s="55"/>
      <c r="CW88" s="55"/>
      <c r="CX88" s="55"/>
      <c r="CY88" s="55"/>
      <c r="CZ88" s="55"/>
      <c r="DA88" s="55"/>
      <c r="DB88" s="55"/>
      <c r="DC88" s="55"/>
      <c r="DD88" s="55"/>
      <c r="DE88" s="55"/>
      <c r="DF88" s="55"/>
      <c r="DG88" s="55"/>
      <c r="DH88" s="55"/>
      <c r="DI88" s="55"/>
      <c r="DJ88" s="55"/>
      <c r="DK88" s="55"/>
      <c r="DL88" s="55"/>
      <c r="DM88" s="55"/>
      <c r="DN88" s="55"/>
      <c r="DO88" s="55"/>
      <c r="DP88" s="55"/>
      <c r="DQ88" s="55"/>
      <c r="DR88" s="55"/>
      <c r="DS88" s="55"/>
      <c r="DT88" s="55"/>
      <c r="DU88" s="55"/>
      <c r="DV88" s="55"/>
      <c r="DW88" s="55"/>
      <c r="DX88" s="55"/>
      <c r="DY88" s="55"/>
      <c r="DZ88" s="55"/>
      <c r="EA88" s="55"/>
      <c r="EB88" s="55"/>
      <c r="EC88" s="55"/>
      <c r="ED88" s="55"/>
      <c r="EE88" s="55"/>
      <c r="EF88" s="55"/>
      <c r="EG88" s="55"/>
      <c r="EH88" s="55"/>
      <c r="EI88" s="55"/>
      <c r="EJ88" s="55"/>
      <c r="EK88" s="55"/>
      <c r="EL88" s="55"/>
      <c r="EM88" s="55"/>
      <c r="EN88" s="55"/>
      <c r="EO88" s="55"/>
      <c r="EP88" s="55"/>
      <c r="EQ88" s="55"/>
      <c r="ER88" s="55"/>
      <c r="ES88" s="55"/>
      <c r="ET88" s="55"/>
      <c r="EU88" s="55"/>
      <c r="EV88" s="55"/>
      <c r="EW88" s="55"/>
      <c r="EX88" s="55"/>
      <c r="EY88" s="55"/>
      <c r="EZ88" s="55"/>
      <c r="FA88" s="55"/>
      <c r="FB88" s="55"/>
      <c r="FC88" s="55"/>
      <c r="FD88" s="55"/>
      <c r="FE88" s="55"/>
      <c r="FF88" s="55"/>
      <c r="FG88" s="55"/>
      <c r="FH88" s="55"/>
      <c r="FI88" s="55"/>
      <c r="FJ88" s="55"/>
      <c r="FK88" s="55"/>
      <c r="FL88" s="55"/>
      <c r="FM88" s="55"/>
      <c r="FN88" s="55"/>
      <c r="FO88" s="55"/>
      <c r="FP88" s="55"/>
      <c r="FQ88" s="55"/>
      <c r="FR88" s="55"/>
      <c r="FS88" s="55"/>
      <c r="FT88" s="55"/>
      <c r="FU88" s="55"/>
      <c r="FV88" s="55"/>
      <c r="FW88" s="55"/>
      <c r="FX88" s="55"/>
      <c r="FY88" s="55"/>
      <c r="FZ88" s="55"/>
      <c r="GA88" s="55"/>
      <c r="GB88" s="55"/>
      <c r="GC88" s="55"/>
      <c r="GD88" s="55"/>
      <c r="GE88" s="55"/>
      <c r="GF88" s="55"/>
      <c r="GG88" s="55"/>
      <c r="GH88" s="55"/>
      <c r="GI88" s="55"/>
      <c r="GJ88" s="55"/>
      <c r="GK88" s="55"/>
      <c r="GL88" s="55"/>
      <c r="GM88" s="55"/>
      <c r="GN88" s="55"/>
      <c r="GO88" s="55"/>
      <c r="GP88" s="55"/>
      <c r="GQ88" s="55"/>
      <c r="GR88" s="55"/>
      <c r="GS88" s="55"/>
      <c r="GT88" s="55"/>
      <c r="GU88" s="55"/>
      <c r="GV88" s="55"/>
      <c r="GW88" s="55"/>
      <c r="GX88" s="55"/>
      <c r="GY88" s="55"/>
      <c r="GZ88" s="55"/>
      <c r="HA88" s="55"/>
      <c r="HB88" s="55"/>
      <c r="HC88" s="55"/>
      <c r="HD88" s="55"/>
      <c r="HE88" s="55"/>
      <c r="HF88" s="55"/>
      <c r="HG88" s="55"/>
      <c r="HH88" s="55"/>
      <c r="HI88" s="55"/>
      <c r="HJ88" s="55"/>
      <c r="HK88" s="55"/>
      <c r="HL88" s="55"/>
      <c r="HM88" s="55"/>
      <c r="HN88" s="55"/>
      <c r="HO88" s="55"/>
      <c r="HP88" s="55"/>
      <c r="HQ88" s="55"/>
      <c r="HR88" s="55"/>
      <c r="HS88" s="55"/>
      <c r="HT88" s="55"/>
      <c r="HU88" s="55"/>
      <c r="HV88" s="55"/>
      <c r="HW88" s="55"/>
      <c r="HX88" s="55"/>
      <c r="HY88" s="55"/>
      <c r="HZ88" s="55"/>
      <c r="IA88" s="55"/>
      <c r="IB88" s="55"/>
      <c r="IC88" s="55"/>
      <c r="ID88" s="55"/>
      <c r="IE88" s="55"/>
      <c r="IF88" s="55"/>
      <c r="IG88" s="55"/>
      <c r="IH88" s="55"/>
      <c r="II88" s="55"/>
      <c r="IJ88" s="55"/>
      <c r="IK88" s="55"/>
      <c r="IL88" s="55"/>
      <c r="IM88" s="55"/>
      <c r="IN88" s="55"/>
      <c r="IO88" s="55"/>
    </row>
    <row r="89" spans="1:249" s="9" customFormat="1" ht="13.5" customHeight="1">
      <c r="A89" s="60" t="s">
        <v>42</v>
      </c>
      <c r="B89" s="57"/>
      <c r="C89" s="6">
        <v>2172.6</v>
      </c>
      <c r="D89" s="6">
        <v>2172.6</v>
      </c>
      <c r="E89" s="6">
        <v>543.3</v>
      </c>
      <c r="F89" s="6"/>
      <c r="G89" s="63"/>
      <c r="H89" s="64"/>
      <c r="I89" s="64"/>
      <c r="J89" s="64">
        <f>E89/C89</f>
        <v>0.2500690417011875</v>
      </c>
      <c r="K89" s="64">
        <f>E89/D89</f>
        <v>0.2500690417011875</v>
      </c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5"/>
      <c r="CQ89" s="55"/>
      <c r="CR89" s="55"/>
      <c r="CS89" s="55"/>
      <c r="CT89" s="55"/>
      <c r="CU89" s="55"/>
      <c r="CV89" s="55"/>
      <c r="CW89" s="55"/>
      <c r="CX89" s="55"/>
      <c r="CY89" s="55"/>
      <c r="CZ89" s="55"/>
      <c r="DA89" s="55"/>
      <c r="DB89" s="55"/>
      <c r="DC89" s="55"/>
      <c r="DD89" s="55"/>
      <c r="DE89" s="55"/>
      <c r="DF89" s="55"/>
      <c r="DG89" s="55"/>
      <c r="DH89" s="55"/>
      <c r="DI89" s="55"/>
      <c r="DJ89" s="55"/>
      <c r="DK89" s="55"/>
      <c r="DL89" s="55"/>
      <c r="DM89" s="55"/>
      <c r="DN89" s="55"/>
      <c r="DO89" s="55"/>
      <c r="DP89" s="55"/>
      <c r="DQ89" s="55"/>
      <c r="DR89" s="55"/>
      <c r="DS89" s="55"/>
      <c r="DT89" s="55"/>
      <c r="DU89" s="55"/>
      <c r="DV89" s="55"/>
      <c r="DW89" s="55"/>
      <c r="DX89" s="55"/>
      <c r="DY89" s="55"/>
      <c r="DZ89" s="55"/>
      <c r="EA89" s="55"/>
      <c r="EB89" s="55"/>
      <c r="EC89" s="55"/>
      <c r="ED89" s="55"/>
      <c r="EE89" s="55"/>
      <c r="EF89" s="55"/>
      <c r="EG89" s="55"/>
      <c r="EH89" s="55"/>
      <c r="EI89" s="55"/>
      <c r="EJ89" s="55"/>
      <c r="EK89" s="55"/>
      <c r="EL89" s="55"/>
      <c r="EM89" s="55"/>
      <c r="EN89" s="55"/>
      <c r="EO89" s="55"/>
      <c r="EP89" s="55"/>
      <c r="EQ89" s="55"/>
      <c r="ER89" s="55"/>
      <c r="ES89" s="55"/>
      <c r="ET89" s="55"/>
      <c r="EU89" s="55"/>
      <c r="EV89" s="55"/>
      <c r="EW89" s="55"/>
      <c r="EX89" s="55"/>
      <c r="EY89" s="55"/>
      <c r="EZ89" s="55"/>
      <c r="FA89" s="55"/>
      <c r="FB89" s="55"/>
      <c r="FC89" s="55"/>
      <c r="FD89" s="55"/>
      <c r="FE89" s="55"/>
      <c r="FF89" s="55"/>
      <c r="FG89" s="55"/>
      <c r="FH89" s="55"/>
      <c r="FI89" s="55"/>
      <c r="FJ89" s="55"/>
      <c r="FK89" s="55"/>
      <c r="FL89" s="55"/>
      <c r="FM89" s="55"/>
      <c r="FN89" s="55"/>
      <c r="FO89" s="55"/>
      <c r="FP89" s="55"/>
      <c r="FQ89" s="55"/>
      <c r="FR89" s="55"/>
      <c r="FS89" s="55"/>
      <c r="FT89" s="55"/>
      <c r="FU89" s="55"/>
      <c r="FV89" s="55"/>
      <c r="FW89" s="55"/>
      <c r="FX89" s="55"/>
      <c r="FY89" s="55"/>
      <c r="FZ89" s="55"/>
      <c r="GA89" s="55"/>
      <c r="GB89" s="55"/>
      <c r="GC89" s="55"/>
      <c r="GD89" s="55"/>
      <c r="GE89" s="55"/>
      <c r="GF89" s="55"/>
      <c r="GG89" s="55"/>
      <c r="GH89" s="55"/>
      <c r="GI89" s="55"/>
      <c r="GJ89" s="55"/>
      <c r="GK89" s="55"/>
      <c r="GL89" s="55"/>
      <c r="GM89" s="55"/>
      <c r="GN89" s="55"/>
      <c r="GO89" s="55"/>
      <c r="GP89" s="55"/>
      <c r="GQ89" s="55"/>
      <c r="GR89" s="55"/>
      <c r="GS89" s="55"/>
      <c r="GT89" s="55"/>
      <c r="GU89" s="55"/>
      <c r="GV89" s="55"/>
      <c r="GW89" s="55"/>
      <c r="GX89" s="55"/>
      <c r="GY89" s="55"/>
      <c r="GZ89" s="55"/>
      <c r="HA89" s="55"/>
      <c r="HB89" s="55"/>
      <c r="HC89" s="55"/>
      <c r="HD89" s="55"/>
      <c r="HE89" s="55"/>
      <c r="HF89" s="55"/>
      <c r="HG89" s="55"/>
      <c r="HH89" s="55"/>
      <c r="HI89" s="55"/>
      <c r="HJ89" s="55"/>
      <c r="HK89" s="55"/>
      <c r="HL89" s="55"/>
      <c r="HM89" s="55"/>
      <c r="HN89" s="55"/>
      <c r="HO89" s="55"/>
      <c r="HP89" s="55"/>
      <c r="HQ89" s="55"/>
      <c r="HR89" s="55"/>
      <c r="HS89" s="55"/>
      <c r="HT89" s="55"/>
      <c r="HU89" s="55"/>
      <c r="HV89" s="55"/>
      <c r="HW89" s="55"/>
      <c r="HX89" s="55"/>
      <c r="HY89" s="55"/>
      <c r="HZ89" s="55"/>
      <c r="IA89" s="55"/>
      <c r="IB89" s="55"/>
      <c r="IC89" s="55"/>
      <c r="ID89" s="55"/>
      <c r="IE89" s="55"/>
      <c r="IF89" s="55"/>
      <c r="IG89" s="55"/>
      <c r="IH89" s="55"/>
      <c r="II89" s="55"/>
      <c r="IJ89" s="55"/>
      <c r="IK89" s="55"/>
      <c r="IL89" s="55"/>
      <c r="IM89" s="55"/>
      <c r="IN89" s="55"/>
      <c r="IO89" s="55"/>
    </row>
    <row r="90" spans="1:249" s="9" customFormat="1" ht="12.75">
      <c r="A90" s="60" t="s">
        <v>43</v>
      </c>
      <c r="B90" s="57"/>
      <c r="C90" s="6">
        <v>4256.7</v>
      </c>
      <c r="D90" s="6">
        <v>4256.7</v>
      </c>
      <c r="E90" s="6">
        <v>1064.2</v>
      </c>
      <c r="F90" s="6"/>
      <c r="G90" s="63"/>
      <c r="H90" s="64"/>
      <c r="I90" s="64"/>
      <c r="J90" s="64">
        <f>E90/C90</f>
        <v>0.250005873094181</v>
      </c>
      <c r="K90" s="64">
        <f>E90/D90</f>
        <v>0.250005873094181</v>
      </c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  <c r="CM90" s="55"/>
      <c r="CN90" s="55"/>
      <c r="CO90" s="55"/>
      <c r="CP90" s="55"/>
      <c r="CQ90" s="55"/>
      <c r="CR90" s="55"/>
      <c r="CS90" s="55"/>
      <c r="CT90" s="55"/>
      <c r="CU90" s="55"/>
      <c r="CV90" s="55"/>
      <c r="CW90" s="55"/>
      <c r="CX90" s="55"/>
      <c r="CY90" s="55"/>
      <c r="CZ90" s="55"/>
      <c r="DA90" s="55"/>
      <c r="DB90" s="55"/>
      <c r="DC90" s="55"/>
      <c r="DD90" s="55"/>
      <c r="DE90" s="55"/>
      <c r="DF90" s="55"/>
      <c r="DG90" s="55"/>
      <c r="DH90" s="55"/>
      <c r="DI90" s="55"/>
      <c r="DJ90" s="55"/>
      <c r="DK90" s="55"/>
      <c r="DL90" s="55"/>
      <c r="DM90" s="55"/>
      <c r="DN90" s="55"/>
      <c r="DO90" s="55"/>
      <c r="DP90" s="55"/>
      <c r="DQ90" s="55"/>
      <c r="DR90" s="55"/>
      <c r="DS90" s="55"/>
      <c r="DT90" s="55"/>
      <c r="DU90" s="55"/>
      <c r="DV90" s="55"/>
      <c r="DW90" s="55"/>
      <c r="DX90" s="55"/>
      <c r="DY90" s="55"/>
      <c r="DZ90" s="55"/>
      <c r="EA90" s="55"/>
      <c r="EB90" s="55"/>
      <c r="EC90" s="55"/>
      <c r="ED90" s="55"/>
      <c r="EE90" s="55"/>
      <c r="EF90" s="55"/>
      <c r="EG90" s="55"/>
      <c r="EH90" s="55"/>
      <c r="EI90" s="55"/>
      <c r="EJ90" s="55"/>
      <c r="EK90" s="55"/>
      <c r="EL90" s="55"/>
      <c r="EM90" s="55"/>
      <c r="EN90" s="55"/>
      <c r="EO90" s="55"/>
      <c r="EP90" s="55"/>
      <c r="EQ90" s="55"/>
      <c r="ER90" s="55"/>
      <c r="ES90" s="55"/>
      <c r="ET90" s="55"/>
      <c r="EU90" s="55"/>
      <c r="EV90" s="55"/>
      <c r="EW90" s="55"/>
      <c r="EX90" s="55"/>
      <c r="EY90" s="55"/>
      <c r="EZ90" s="55"/>
      <c r="FA90" s="55"/>
      <c r="FB90" s="55"/>
      <c r="FC90" s="55"/>
      <c r="FD90" s="55"/>
      <c r="FE90" s="55"/>
      <c r="FF90" s="55"/>
      <c r="FG90" s="55"/>
      <c r="FH90" s="55"/>
      <c r="FI90" s="55"/>
      <c r="FJ90" s="55"/>
      <c r="FK90" s="55"/>
      <c r="FL90" s="55"/>
      <c r="FM90" s="55"/>
      <c r="FN90" s="55"/>
      <c r="FO90" s="55"/>
      <c r="FP90" s="55"/>
      <c r="FQ90" s="55"/>
      <c r="FR90" s="55"/>
      <c r="FS90" s="55"/>
      <c r="FT90" s="55"/>
      <c r="FU90" s="55"/>
      <c r="FV90" s="55"/>
      <c r="FW90" s="55"/>
      <c r="FX90" s="55"/>
      <c r="FY90" s="55"/>
      <c r="FZ90" s="55"/>
      <c r="GA90" s="55"/>
      <c r="GB90" s="55"/>
      <c r="GC90" s="55"/>
      <c r="GD90" s="55"/>
      <c r="GE90" s="55"/>
      <c r="GF90" s="55"/>
      <c r="GG90" s="55"/>
      <c r="GH90" s="55"/>
      <c r="GI90" s="55"/>
      <c r="GJ90" s="55"/>
      <c r="GK90" s="55"/>
      <c r="GL90" s="55"/>
      <c r="GM90" s="55"/>
      <c r="GN90" s="55"/>
      <c r="GO90" s="55"/>
      <c r="GP90" s="55"/>
      <c r="GQ90" s="55"/>
      <c r="GR90" s="55"/>
      <c r="GS90" s="55"/>
      <c r="GT90" s="55"/>
      <c r="GU90" s="55"/>
      <c r="GV90" s="55"/>
      <c r="GW90" s="55"/>
      <c r="GX90" s="55"/>
      <c r="GY90" s="55"/>
      <c r="GZ90" s="55"/>
      <c r="HA90" s="55"/>
      <c r="HB90" s="55"/>
      <c r="HC90" s="55"/>
      <c r="HD90" s="55"/>
      <c r="HE90" s="55"/>
      <c r="HF90" s="55"/>
      <c r="HG90" s="55"/>
      <c r="HH90" s="55"/>
      <c r="HI90" s="55"/>
      <c r="HJ90" s="55"/>
      <c r="HK90" s="55"/>
      <c r="HL90" s="55"/>
      <c r="HM90" s="55"/>
      <c r="HN90" s="55"/>
      <c r="HO90" s="55"/>
      <c r="HP90" s="55"/>
      <c r="HQ90" s="55"/>
      <c r="HR90" s="55"/>
      <c r="HS90" s="55"/>
      <c r="HT90" s="55"/>
      <c r="HU90" s="55"/>
      <c r="HV90" s="55"/>
      <c r="HW90" s="55"/>
      <c r="HX90" s="55"/>
      <c r="HY90" s="55"/>
      <c r="HZ90" s="55"/>
      <c r="IA90" s="55"/>
      <c r="IB90" s="55"/>
      <c r="IC90" s="55"/>
      <c r="ID90" s="55"/>
      <c r="IE90" s="55"/>
      <c r="IF90" s="55"/>
      <c r="IG90" s="55"/>
      <c r="IH90" s="55"/>
      <c r="II90" s="55"/>
      <c r="IJ90" s="55"/>
      <c r="IK90" s="55"/>
      <c r="IL90" s="55"/>
      <c r="IM90" s="55"/>
      <c r="IN90" s="55"/>
      <c r="IO90" s="55"/>
    </row>
    <row r="91" spans="1:249" s="9" customFormat="1" ht="12.75">
      <c r="A91" s="60" t="s">
        <v>44</v>
      </c>
      <c r="B91" s="57"/>
      <c r="C91" s="6">
        <v>2279.4</v>
      </c>
      <c r="D91" s="6">
        <v>2279.4</v>
      </c>
      <c r="E91" s="6">
        <v>569.9</v>
      </c>
      <c r="F91" s="6"/>
      <c r="G91" s="63"/>
      <c r="H91" s="64"/>
      <c r="I91" s="64"/>
      <c r="J91" s="64">
        <f>E91/C91</f>
        <v>0.2500219355970869</v>
      </c>
      <c r="K91" s="64">
        <f>E91/D91</f>
        <v>0.2500219355970869</v>
      </c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  <c r="CU91" s="55"/>
      <c r="CV91" s="55"/>
      <c r="CW91" s="55"/>
      <c r="CX91" s="55"/>
      <c r="CY91" s="55"/>
      <c r="CZ91" s="55"/>
      <c r="DA91" s="55"/>
      <c r="DB91" s="55"/>
      <c r="DC91" s="55"/>
      <c r="DD91" s="55"/>
      <c r="DE91" s="55"/>
      <c r="DF91" s="55"/>
      <c r="DG91" s="55"/>
      <c r="DH91" s="55"/>
      <c r="DI91" s="55"/>
      <c r="DJ91" s="55"/>
      <c r="DK91" s="55"/>
      <c r="DL91" s="55"/>
      <c r="DM91" s="55"/>
      <c r="DN91" s="55"/>
      <c r="DO91" s="55"/>
      <c r="DP91" s="55"/>
      <c r="DQ91" s="55"/>
      <c r="DR91" s="55"/>
      <c r="DS91" s="55"/>
      <c r="DT91" s="55"/>
      <c r="DU91" s="55"/>
      <c r="DV91" s="55"/>
      <c r="DW91" s="55"/>
      <c r="DX91" s="55"/>
      <c r="DY91" s="55"/>
      <c r="DZ91" s="55"/>
      <c r="EA91" s="55"/>
      <c r="EB91" s="55"/>
      <c r="EC91" s="55"/>
      <c r="ED91" s="55"/>
      <c r="EE91" s="55"/>
      <c r="EF91" s="55"/>
      <c r="EG91" s="55"/>
      <c r="EH91" s="55"/>
      <c r="EI91" s="55"/>
      <c r="EJ91" s="55"/>
      <c r="EK91" s="55"/>
      <c r="EL91" s="55"/>
      <c r="EM91" s="55"/>
      <c r="EN91" s="55"/>
      <c r="EO91" s="55"/>
      <c r="EP91" s="55"/>
      <c r="EQ91" s="55"/>
      <c r="ER91" s="55"/>
      <c r="ES91" s="55"/>
      <c r="ET91" s="55"/>
      <c r="EU91" s="55"/>
      <c r="EV91" s="55"/>
      <c r="EW91" s="55"/>
      <c r="EX91" s="55"/>
      <c r="EY91" s="55"/>
      <c r="EZ91" s="55"/>
      <c r="FA91" s="55"/>
      <c r="FB91" s="55"/>
      <c r="FC91" s="55"/>
      <c r="FD91" s="55"/>
      <c r="FE91" s="55"/>
      <c r="FF91" s="55"/>
      <c r="FG91" s="55"/>
      <c r="FH91" s="55"/>
      <c r="FI91" s="55"/>
      <c r="FJ91" s="55"/>
      <c r="FK91" s="55"/>
      <c r="FL91" s="55"/>
      <c r="FM91" s="55"/>
      <c r="FN91" s="55"/>
      <c r="FO91" s="55"/>
      <c r="FP91" s="55"/>
      <c r="FQ91" s="55"/>
      <c r="FR91" s="55"/>
      <c r="FS91" s="55"/>
      <c r="FT91" s="55"/>
      <c r="FU91" s="55"/>
      <c r="FV91" s="55"/>
      <c r="FW91" s="55"/>
      <c r="FX91" s="55"/>
      <c r="FY91" s="55"/>
      <c r="FZ91" s="55"/>
      <c r="GA91" s="55"/>
      <c r="GB91" s="55"/>
      <c r="GC91" s="55"/>
      <c r="GD91" s="55"/>
      <c r="GE91" s="55"/>
      <c r="GF91" s="55"/>
      <c r="GG91" s="55"/>
      <c r="GH91" s="55"/>
      <c r="GI91" s="55"/>
      <c r="GJ91" s="55"/>
      <c r="GK91" s="55"/>
      <c r="GL91" s="55"/>
      <c r="GM91" s="55"/>
      <c r="GN91" s="55"/>
      <c r="GO91" s="55"/>
      <c r="GP91" s="55"/>
      <c r="GQ91" s="55"/>
      <c r="GR91" s="55"/>
      <c r="GS91" s="55"/>
      <c r="GT91" s="55"/>
      <c r="GU91" s="55"/>
      <c r="GV91" s="55"/>
      <c r="GW91" s="55"/>
      <c r="GX91" s="55"/>
      <c r="GY91" s="55"/>
      <c r="GZ91" s="55"/>
      <c r="HA91" s="55"/>
      <c r="HB91" s="55"/>
      <c r="HC91" s="55"/>
      <c r="HD91" s="55"/>
      <c r="HE91" s="55"/>
      <c r="HF91" s="55"/>
      <c r="HG91" s="55"/>
      <c r="HH91" s="55"/>
      <c r="HI91" s="55"/>
      <c r="HJ91" s="55"/>
      <c r="HK91" s="55"/>
      <c r="HL91" s="55"/>
      <c r="HM91" s="55"/>
      <c r="HN91" s="55"/>
      <c r="HO91" s="55"/>
      <c r="HP91" s="55"/>
      <c r="HQ91" s="55"/>
      <c r="HR91" s="55"/>
      <c r="HS91" s="55"/>
      <c r="HT91" s="55"/>
      <c r="HU91" s="55"/>
      <c r="HV91" s="55"/>
      <c r="HW91" s="55"/>
      <c r="HX91" s="55"/>
      <c r="HY91" s="55"/>
      <c r="HZ91" s="55"/>
      <c r="IA91" s="55"/>
      <c r="IB91" s="55"/>
      <c r="IC91" s="55"/>
      <c r="ID91" s="55"/>
      <c r="IE91" s="55"/>
      <c r="IF91" s="55"/>
      <c r="IG91" s="55"/>
      <c r="IH91" s="55"/>
      <c r="II91" s="55"/>
      <c r="IJ91" s="55"/>
      <c r="IK91" s="55"/>
      <c r="IL91" s="55"/>
      <c r="IM91" s="55"/>
      <c r="IN91" s="55"/>
      <c r="IO91" s="55"/>
    </row>
    <row r="92" spans="1:249" s="9" customFormat="1" ht="12.75">
      <c r="A92" s="60" t="s">
        <v>45</v>
      </c>
      <c r="B92" s="57"/>
      <c r="C92" s="6">
        <v>3225.6</v>
      </c>
      <c r="D92" s="6">
        <v>3225.6</v>
      </c>
      <c r="E92" s="6">
        <v>806.4</v>
      </c>
      <c r="F92" s="6"/>
      <c r="G92" s="63"/>
      <c r="H92" s="64"/>
      <c r="I92" s="64"/>
      <c r="J92" s="64">
        <f>E92/C92</f>
        <v>0.25</v>
      </c>
      <c r="K92" s="64">
        <f>E92/D92</f>
        <v>0.25</v>
      </c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  <c r="CU92" s="55"/>
      <c r="CV92" s="55"/>
      <c r="CW92" s="55"/>
      <c r="CX92" s="55"/>
      <c r="CY92" s="55"/>
      <c r="CZ92" s="55"/>
      <c r="DA92" s="55"/>
      <c r="DB92" s="55"/>
      <c r="DC92" s="55"/>
      <c r="DD92" s="55"/>
      <c r="DE92" s="55"/>
      <c r="DF92" s="55"/>
      <c r="DG92" s="55"/>
      <c r="DH92" s="55"/>
      <c r="DI92" s="55"/>
      <c r="DJ92" s="55"/>
      <c r="DK92" s="55"/>
      <c r="DL92" s="55"/>
      <c r="DM92" s="55"/>
      <c r="DN92" s="55"/>
      <c r="DO92" s="55"/>
      <c r="DP92" s="55"/>
      <c r="DQ92" s="55"/>
      <c r="DR92" s="55"/>
      <c r="DS92" s="55"/>
      <c r="DT92" s="55"/>
      <c r="DU92" s="55"/>
      <c r="DV92" s="55"/>
      <c r="DW92" s="55"/>
      <c r="DX92" s="55"/>
      <c r="DY92" s="55"/>
      <c r="DZ92" s="55"/>
      <c r="EA92" s="55"/>
      <c r="EB92" s="55"/>
      <c r="EC92" s="55"/>
      <c r="ED92" s="55"/>
      <c r="EE92" s="55"/>
      <c r="EF92" s="55"/>
      <c r="EG92" s="55"/>
      <c r="EH92" s="55"/>
      <c r="EI92" s="55"/>
      <c r="EJ92" s="55"/>
      <c r="EK92" s="55"/>
      <c r="EL92" s="55"/>
      <c r="EM92" s="55"/>
      <c r="EN92" s="55"/>
      <c r="EO92" s="55"/>
      <c r="EP92" s="55"/>
      <c r="EQ92" s="55"/>
      <c r="ER92" s="55"/>
      <c r="ES92" s="55"/>
      <c r="ET92" s="55"/>
      <c r="EU92" s="55"/>
      <c r="EV92" s="55"/>
      <c r="EW92" s="55"/>
      <c r="EX92" s="55"/>
      <c r="EY92" s="55"/>
      <c r="EZ92" s="55"/>
      <c r="FA92" s="55"/>
      <c r="FB92" s="55"/>
      <c r="FC92" s="55"/>
      <c r="FD92" s="55"/>
      <c r="FE92" s="55"/>
      <c r="FF92" s="55"/>
      <c r="FG92" s="55"/>
      <c r="FH92" s="55"/>
      <c r="FI92" s="55"/>
      <c r="FJ92" s="55"/>
      <c r="FK92" s="55"/>
      <c r="FL92" s="55"/>
      <c r="FM92" s="55"/>
      <c r="FN92" s="55"/>
      <c r="FO92" s="55"/>
      <c r="FP92" s="55"/>
      <c r="FQ92" s="55"/>
      <c r="FR92" s="55"/>
      <c r="FS92" s="55"/>
      <c r="FT92" s="55"/>
      <c r="FU92" s="55"/>
      <c r="FV92" s="55"/>
      <c r="FW92" s="55"/>
      <c r="FX92" s="55"/>
      <c r="FY92" s="55"/>
      <c r="FZ92" s="55"/>
      <c r="GA92" s="55"/>
      <c r="GB92" s="55"/>
      <c r="GC92" s="55"/>
      <c r="GD92" s="55"/>
      <c r="GE92" s="55"/>
      <c r="GF92" s="55"/>
      <c r="GG92" s="55"/>
      <c r="GH92" s="55"/>
      <c r="GI92" s="55"/>
      <c r="GJ92" s="55"/>
      <c r="GK92" s="55"/>
      <c r="GL92" s="55"/>
      <c r="GM92" s="55"/>
      <c r="GN92" s="55"/>
      <c r="GO92" s="55"/>
      <c r="GP92" s="55"/>
      <c r="GQ92" s="55"/>
      <c r="GR92" s="55"/>
      <c r="GS92" s="55"/>
      <c r="GT92" s="55"/>
      <c r="GU92" s="55"/>
      <c r="GV92" s="55"/>
      <c r="GW92" s="55"/>
      <c r="GX92" s="55"/>
      <c r="GY92" s="55"/>
      <c r="GZ92" s="55"/>
      <c r="HA92" s="55"/>
      <c r="HB92" s="55"/>
      <c r="HC92" s="55"/>
      <c r="HD92" s="55"/>
      <c r="HE92" s="55"/>
      <c r="HF92" s="55"/>
      <c r="HG92" s="55"/>
      <c r="HH92" s="55"/>
      <c r="HI92" s="55"/>
      <c r="HJ92" s="55"/>
      <c r="HK92" s="55"/>
      <c r="HL92" s="55"/>
      <c r="HM92" s="55"/>
      <c r="HN92" s="55"/>
      <c r="HO92" s="55"/>
      <c r="HP92" s="55"/>
      <c r="HQ92" s="55"/>
      <c r="HR92" s="55"/>
      <c r="HS92" s="55"/>
      <c r="HT92" s="55"/>
      <c r="HU92" s="55"/>
      <c r="HV92" s="55"/>
      <c r="HW92" s="55"/>
      <c r="HX92" s="55"/>
      <c r="HY92" s="55"/>
      <c r="HZ92" s="55"/>
      <c r="IA92" s="55"/>
      <c r="IB92" s="55"/>
      <c r="IC92" s="55"/>
      <c r="ID92" s="55"/>
      <c r="IE92" s="55"/>
      <c r="IF92" s="55"/>
      <c r="IG92" s="55"/>
      <c r="IH92" s="55"/>
      <c r="II92" s="55"/>
      <c r="IJ92" s="55"/>
      <c r="IK92" s="55"/>
      <c r="IL92" s="55"/>
      <c r="IM92" s="55"/>
      <c r="IN92" s="55"/>
      <c r="IO92" s="55"/>
    </row>
    <row r="93" spans="1:249" s="9" customFormat="1" ht="12.75">
      <c r="A93" s="60" t="s">
        <v>46</v>
      </c>
      <c r="B93" s="57"/>
      <c r="C93" s="6">
        <v>3458.1</v>
      </c>
      <c r="D93" s="6">
        <v>3458.1</v>
      </c>
      <c r="E93" s="6">
        <v>864.5</v>
      </c>
      <c r="F93" s="6"/>
      <c r="G93" s="63"/>
      <c r="H93" s="64"/>
      <c r="I93" s="64"/>
      <c r="J93" s="64">
        <f>E93/C93</f>
        <v>0.24999277059657038</v>
      </c>
      <c r="K93" s="64">
        <f>E93/D93</f>
        <v>0.24999277059657038</v>
      </c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  <c r="CR93" s="55"/>
      <c r="CS93" s="55"/>
      <c r="CT93" s="55"/>
      <c r="CU93" s="55"/>
      <c r="CV93" s="55"/>
      <c r="CW93" s="55"/>
      <c r="CX93" s="55"/>
      <c r="CY93" s="55"/>
      <c r="CZ93" s="55"/>
      <c r="DA93" s="55"/>
      <c r="DB93" s="55"/>
      <c r="DC93" s="55"/>
      <c r="DD93" s="55"/>
      <c r="DE93" s="55"/>
      <c r="DF93" s="55"/>
      <c r="DG93" s="55"/>
      <c r="DH93" s="55"/>
      <c r="DI93" s="55"/>
      <c r="DJ93" s="55"/>
      <c r="DK93" s="55"/>
      <c r="DL93" s="55"/>
      <c r="DM93" s="55"/>
      <c r="DN93" s="55"/>
      <c r="DO93" s="55"/>
      <c r="DP93" s="55"/>
      <c r="DQ93" s="55"/>
      <c r="DR93" s="55"/>
      <c r="DS93" s="55"/>
      <c r="DT93" s="55"/>
      <c r="DU93" s="55"/>
      <c r="DV93" s="55"/>
      <c r="DW93" s="55"/>
      <c r="DX93" s="55"/>
      <c r="DY93" s="55"/>
      <c r="DZ93" s="55"/>
      <c r="EA93" s="55"/>
      <c r="EB93" s="55"/>
      <c r="EC93" s="55"/>
      <c r="ED93" s="55"/>
      <c r="EE93" s="55"/>
      <c r="EF93" s="55"/>
      <c r="EG93" s="55"/>
      <c r="EH93" s="55"/>
      <c r="EI93" s="55"/>
      <c r="EJ93" s="55"/>
      <c r="EK93" s="55"/>
      <c r="EL93" s="55"/>
      <c r="EM93" s="55"/>
      <c r="EN93" s="55"/>
      <c r="EO93" s="55"/>
      <c r="EP93" s="55"/>
      <c r="EQ93" s="55"/>
      <c r="ER93" s="55"/>
      <c r="ES93" s="55"/>
      <c r="ET93" s="55"/>
      <c r="EU93" s="55"/>
      <c r="EV93" s="55"/>
      <c r="EW93" s="55"/>
      <c r="EX93" s="55"/>
      <c r="EY93" s="55"/>
      <c r="EZ93" s="55"/>
      <c r="FA93" s="55"/>
      <c r="FB93" s="55"/>
      <c r="FC93" s="55"/>
      <c r="FD93" s="55"/>
      <c r="FE93" s="55"/>
      <c r="FF93" s="55"/>
      <c r="FG93" s="55"/>
      <c r="FH93" s="55"/>
      <c r="FI93" s="55"/>
      <c r="FJ93" s="55"/>
      <c r="FK93" s="55"/>
      <c r="FL93" s="55"/>
      <c r="FM93" s="55"/>
      <c r="FN93" s="55"/>
      <c r="FO93" s="55"/>
      <c r="FP93" s="55"/>
      <c r="FQ93" s="55"/>
      <c r="FR93" s="55"/>
      <c r="FS93" s="55"/>
      <c r="FT93" s="55"/>
      <c r="FU93" s="55"/>
      <c r="FV93" s="55"/>
      <c r="FW93" s="55"/>
      <c r="FX93" s="55"/>
      <c r="FY93" s="55"/>
      <c r="FZ93" s="55"/>
      <c r="GA93" s="55"/>
      <c r="GB93" s="55"/>
      <c r="GC93" s="55"/>
      <c r="GD93" s="55"/>
      <c r="GE93" s="55"/>
      <c r="GF93" s="55"/>
      <c r="GG93" s="55"/>
      <c r="GH93" s="55"/>
      <c r="GI93" s="55"/>
      <c r="GJ93" s="55"/>
      <c r="GK93" s="55"/>
      <c r="GL93" s="55"/>
      <c r="GM93" s="55"/>
      <c r="GN93" s="55"/>
      <c r="GO93" s="55"/>
      <c r="GP93" s="55"/>
      <c r="GQ93" s="55"/>
      <c r="GR93" s="55"/>
      <c r="GS93" s="55"/>
      <c r="GT93" s="55"/>
      <c r="GU93" s="55"/>
      <c r="GV93" s="55"/>
      <c r="GW93" s="55"/>
      <c r="GX93" s="55"/>
      <c r="GY93" s="55"/>
      <c r="GZ93" s="55"/>
      <c r="HA93" s="55"/>
      <c r="HB93" s="55"/>
      <c r="HC93" s="55"/>
      <c r="HD93" s="55"/>
      <c r="HE93" s="55"/>
      <c r="HF93" s="55"/>
      <c r="HG93" s="55"/>
      <c r="HH93" s="55"/>
      <c r="HI93" s="55"/>
      <c r="HJ93" s="55"/>
      <c r="HK93" s="55"/>
      <c r="HL93" s="55"/>
      <c r="HM93" s="55"/>
      <c r="HN93" s="55"/>
      <c r="HO93" s="55"/>
      <c r="HP93" s="55"/>
      <c r="HQ93" s="55"/>
      <c r="HR93" s="55"/>
      <c r="HS93" s="55"/>
      <c r="HT93" s="55"/>
      <c r="HU93" s="55"/>
      <c r="HV93" s="55"/>
      <c r="HW93" s="55"/>
      <c r="HX93" s="55"/>
      <c r="HY93" s="55"/>
      <c r="HZ93" s="55"/>
      <c r="IA93" s="55"/>
      <c r="IB93" s="55"/>
      <c r="IC93" s="55"/>
      <c r="ID93" s="55"/>
      <c r="IE93" s="55"/>
      <c r="IF93" s="55"/>
      <c r="IG93" s="55"/>
      <c r="IH93" s="55"/>
      <c r="II93" s="55"/>
      <c r="IJ93" s="55"/>
      <c r="IK93" s="55"/>
      <c r="IL93" s="55"/>
      <c r="IM93" s="55"/>
      <c r="IN93" s="55"/>
      <c r="IO93" s="55"/>
    </row>
    <row r="94" spans="1:249" s="9" customFormat="1" ht="12.75">
      <c r="A94" s="60" t="s">
        <v>47</v>
      </c>
      <c r="B94" s="57"/>
      <c r="C94" s="6">
        <v>3372.5</v>
      </c>
      <c r="D94" s="6">
        <v>3372.5</v>
      </c>
      <c r="E94" s="6">
        <v>843.1</v>
      </c>
      <c r="F94" s="6"/>
      <c r="G94" s="63"/>
      <c r="H94" s="64"/>
      <c r="I94" s="64"/>
      <c r="J94" s="64">
        <f>E94/C94</f>
        <v>0.24999258710155672</v>
      </c>
      <c r="K94" s="64">
        <f>E94/D94</f>
        <v>0.24999258710155672</v>
      </c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  <c r="CQ94" s="55"/>
      <c r="CR94" s="55"/>
      <c r="CS94" s="55"/>
      <c r="CT94" s="55"/>
      <c r="CU94" s="55"/>
      <c r="CV94" s="55"/>
      <c r="CW94" s="55"/>
      <c r="CX94" s="55"/>
      <c r="CY94" s="55"/>
      <c r="CZ94" s="55"/>
      <c r="DA94" s="55"/>
      <c r="DB94" s="55"/>
      <c r="DC94" s="55"/>
      <c r="DD94" s="55"/>
      <c r="DE94" s="55"/>
      <c r="DF94" s="55"/>
      <c r="DG94" s="55"/>
      <c r="DH94" s="55"/>
      <c r="DI94" s="55"/>
      <c r="DJ94" s="55"/>
      <c r="DK94" s="55"/>
      <c r="DL94" s="55"/>
      <c r="DM94" s="55"/>
      <c r="DN94" s="55"/>
      <c r="DO94" s="55"/>
      <c r="DP94" s="55"/>
      <c r="DQ94" s="55"/>
      <c r="DR94" s="55"/>
      <c r="DS94" s="55"/>
      <c r="DT94" s="55"/>
      <c r="DU94" s="55"/>
      <c r="DV94" s="55"/>
      <c r="DW94" s="55"/>
      <c r="DX94" s="55"/>
      <c r="DY94" s="55"/>
      <c r="DZ94" s="55"/>
      <c r="EA94" s="55"/>
      <c r="EB94" s="55"/>
      <c r="EC94" s="55"/>
      <c r="ED94" s="55"/>
      <c r="EE94" s="55"/>
      <c r="EF94" s="55"/>
      <c r="EG94" s="55"/>
      <c r="EH94" s="55"/>
      <c r="EI94" s="55"/>
      <c r="EJ94" s="55"/>
      <c r="EK94" s="55"/>
      <c r="EL94" s="55"/>
      <c r="EM94" s="55"/>
      <c r="EN94" s="55"/>
      <c r="EO94" s="55"/>
      <c r="EP94" s="55"/>
      <c r="EQ94" s="55"/>
      <c r="ER94" s="55"/>
      <c r="ES94" s="55"/>
      <c r="ET94" s="55"/>
      <c r="EU94" s="55"/>
      <c r="EV94" s="55"/>
      <c r="EW94" s="55"/>
      <c r="EX94" s="55"/>
      <c r="EY94" s="55"/>
      <c r="EZ94" s="55"/>
      <c r="FA94" s="55"/>
      <c r="FB94" s="55"/>
      <c r="FC94" s="55"/>
      <c r="FD94" s="55"/>
      <c r="FE94" s="55"/>
      <c r="FF94" s="55"/>
      <c r="FG94" s="55"/>
      <c r="FH94" s="55"/>
      <c r="FI94" s="55"/>
      <c r="FJ94" s="55"/>
      <c r="FK94" s="55"/>
      <c r="FL94" s="55"/>
      <c r="FM94" s="55"/>
      <c r="FN94" s="55"/>
      <c r="FO94" s="55"/>
      <c r="FP94" s="55"/>
      <c r="FQ94" s="55"/>
      <c r="FR94" s="55"/>
      <c r="FS94" s="55"/>
      <c r="FT94" s="55"/>
      <c r="FU94" s="55"/>
      <c r="FV94" s="55"/>
      <c r="FW94" s="55"/>
      <c r="FX94" s="55"/>
      <c r="FY94" s="55"/>
      <c r="FZ94" s="55"/>
      <c r="GA94" s="55"/>
      <c r="GB94" s="55"/>
      <c r="GC94" s="55"/>
      <c r="GD94" s="55"/>
      <c r="GE94" s="55"/>
      <c r="GF94" s="55"/>
      <c r="GG94" s="55"/>
      <c r="GH94" s="55"/>
      <c r="GI94" s="55"/>
      <c r="GJ94" s="55"/>
      <c r="GK94" s="55"/>
      <c r="GL94" s="55"/>
      <c r="GM94" s="55"/>
      <c r="GN94" s="55"/>
      <c r="GO94" s="55"/>
      <c r="GP94" s="55"/>
      <c r="GQ94" s="55"/>
      <c r="GR94" s="55"/>
      <c r="GS94" s="55"/>
      <c r="GT94" s="55"/>
      <c r="GU94" s="55"/>
      <c r="GV94" s="55"/>
      <c r="GW94" s="55"/>
      <c r="GX94" s="55"/>
      <c r="GY94" s="55"/>
      <c r="GZ94" s="55"/>
      <c r="HA94" s="55"/>
      <c r="HB94" s="55"/>
      <c r="HC94" s="55"/>
      <c r="HD94" s="55"/>
      <c r="HE94" s="55"/>
      <c r="HF94" s="55"/>
      <c r="HG94" s="55"/>
      <c r="HH94" s="55"/>
      <c r="HI94" s="55"/>
      <c r="HJ94" s="55"/>
      <c r="HK94" s="55"/>
      <c r="HL94" s="55"/>
      <c r="HM94" s="55"/>
      <c r="HN94" s="55"/>
      <c r="HO94" s="55"/>
      <c r="HP94" s="55"/>
      <c r="HQ94" s="55"/>
      <c r="HR94" s="55"/>
      <c r="HS94" s="55"/>
      <c r="HT94" s="55"/>
      <c r="HU94" s="55"/>
      <c r="HV94" s="55"/>
      <c r="HW94" s="55"/>
      <c r="HX94" s="55"/>
      <c r="HY94" s="55"/>
      <c r="HZ94" s="55"/>
      <c r="IA94" s="55"/>
      <c r="IB94" s="55"/>
      <c r="IC94" s="55"/>
      <c r="ID94" s="55"/>
      <c r="IE94" s="55"/>
      <c r="IF94" s="55"/>
      <c r="IG94" s="55"/>
      <c r="IH94" s="55"/>
      <c r="II94" s="55"/>
      <c r="IJ94" s="55"/>
      <c r="IK94" s="55"/>
      <c r="IL94" s="55"/>
      <c r="IM94" s="55"/>
      <c r="IN94" s="55"/>
      <c r="IO94" s="55"/>
    </row>
    <row r="95" spans="1:249" s="9" customFormat="1" ht="12.75">
      <c r="A95" s="60" t="s">
        <v>48</v>
      </c>
      <c r="B95" s="57"/>
      <c r="C95" s="6">
        <v>4208</v>
      </c>
      <c r="D95" s="6">
        <v>4208</v>
      </c>
      <c r="E95" s="6">
        <v>1051.8</v>
      </c>
      <c r="F95" s="6"/>
      <c r="G95" s="63"/>
      <c r="H95" s="64"/>
      <c r="I95" s="64"/>
      <c r="J95" s="64">
        <f>E95/C95</f>
        <v>0.2499524714828897</v>
      </c>
      <c r="K95" s="64">
        <f>E95/D95</f>
        <v>0.2499524714828897</v>
      </c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S95" s="55"/>
      <c r="CT95" s="55"/>
      <c r="CU95" s="55"/>
      <c r="CV95" s="55"/>
      <c r="CW95" s="55"/>
      <c r="CX95" s="55"/>
      <c r="CY95" s="55"/>
      <c r="CZ95" s="55"/>
      <c r="DA95" s="55"/>
      <c r="DB95" s="55"/>
      <c r="DC95" s="55"/>
      <c r="DD95" s="55"/>
      <c r="DE95" s="55"/>
      <c r="DF95" s="55"/>
      <c r="DG95" s="55"/>
      <c r="DH95" s="55"/>
      <c r="DI95" s="55"/>
      <c r="DJ95" s="55"/>
      <c r="DK95" s="55"/>
      <c r="DL95" s="55"/>
      <c r="DM95" s="55"/>
      <c r="DN95" s="55"/>
      <c r="DO95" s="55"/>
      <c r="DP95" s="55"/>
      <c r="DQ95" s="55"/>
      <c r="DR95" s="55"/>
      <c r="DS95" s="55"/>
      <c r="DT95" s="55"/>
      <c r="DU95" s="55"/>
      <c r="DV95" s="55"/>
      <c r="DW95" s="55"/>
      <c r="DX95" s="55"/>
      <c r="DY95" s="55"/>
      <c r="DZ95" s="55"/>
      <c r="EA95" s="55"/>
      <c r="EB95" s="55"/>
      <c r="EC95" s="55"/>
      <c r="ED95" s="55"/>
      <c r="EE95" s="55"/>
      <c r="EF95" s="55"/>
      <c r="EG95" s="55"/>
      <c r="EH95" s="55"/>
      <c r="EI95" s="55"/>
      <c r="EJ95" s="55"/>
      <c r="EK95" s="55"/>
      <c r="EL95" s="55"/>
      <c r="EM95" s="55"/>
      <c r="EN95" s="55"/>
      <c r="EO95" s="55"/>
      <c r="EP95" s="55"/>
      <c r="EQ95" s="55"/>
      <c r="ER95" s="55"/>
      <c r="ES95" s="55"/>
      <c r="ET95" s="55"/>
      <c r="EU95" s="55"/>
      <c r="EV95" s="55"/>
      <c r="EW95" s="55"/>
      <c r="EX95" s="55"/>
      <c r="EY95" s="55"/>
      <c r="EZ95" s="55"/>
      <c r="FA95" s="55"/>
      <c r="FB95" s="55"/>
      <c r="FC95" s="55"/>
      <c r="FD95" s="55"/>
      <c r="FE95" s="55"/>
      <c r="FF95" s="55"/>
      <c r="FG95" s="55"/>
      <c r="FH95" s="55"/>
      <c r="FI95" s="55"/>
      <c r="FJ95" s="55"/>
      <c r="FK95" s="55"/>
      <c r="FL95" s="55"/>
      <c r="FM95" s="55"/>
      <c r="FN95" s="55"/>
      <c r="FO95" s="55"/>
      <c r="FP95" s="55"/>
      <c r="FQ95" s="55"/>
      <c r="FR95" s="55"/>
      <c r="FS95" s="55"/>
      <c r="FT95" s="55"/>
      <c r="FU95" s="55"/>
      <c r="FV95" s="55"/>
      <c r="FW95" s="55"/>
      <c r="FX95" s="55"/>
      <c r="FY95" s="55"/>
      <c r="FZ95" s="55"/>
      <c r="GA95" s="55"/>
      <c r="GB95" s="55"/>
      <c r="GC95" s="55"/>
      <c r="GD95" s="55"/>
      <c r="GE95" s="55"/>
      <c r="GF95" s="55"/>
      <c r="GG95" s="55"/>
      <c r="GH95" s="55"/>
      <c r="GI95" s="55"/>
      <c r="GJ95" s="55"/>
      <c r="GK95" s="55"/>
      <c r="GL95" s="55"/>
      <c r="GM95" s="55"/>
      <c r="GN95" s="55"/>
      <c r="GO95" s="55"/>
      <c r="GP95" s="55"/>
      <c r="GQ95" s="55"/>
      <c r="GR95" s="55"/>
      <c r="GS95" s="55"/>
      <c r="GT95" s="55"/>
      <c r="GU95" s="55"/>
      <c r="GV95" s="55"/>
      <c r="GW95" s="55"/>
      <c r="GX95" s="55"/>
      <c r="GY95" s="55"/>
      <c r="GZ95" s="55"/>
      <c r="HA95" s="55"/>
      <c r="HB95" s="55"/>
      <c r="HC95" s="55"/>
      <c r="HD95" s="55"/>
      <c r="HE95" s="55"/>
      <c r="HF95" s="55"/>
      <c r="HG95" s="55"/>
      <c r="HH95" s="55"/>
      <c r="HI95" s="55"/>
      <c r="HJ95" s="55"/>
      <c r="HK95" s="55"/>
      <c r="HL95" s="55"/>
      <c r="HM95" s="55"/>
      <c r="HN95" s="55"/>
      <c r="HO95" s="55"/>
      <c r="HP95" s="55"/>
      <c r="HQ95" s="55"/>
      <c r="HR95" s="55"/>
      <c r="HS95" s="55"/>
      <c r="HT95" s="55"/>
      <c r="HU95" s="55"/>
      <c r="HV95" s="55"/>
      <c r="HW95" s="55"/>
      <c r="HX95" s="55"/>
      <c r="HY95" s="55"/>
      <c r="HZ95" s="55"/>
      <c r="IA95" s="55"/>
      <c r="IB95" s="55"/>
      <c r="IC95" s="55"/>
      <c r="ID95" s="55"/>
      <c r="IE95" s="55"/>
      <c r="IF95" s="55"/>
      <c r="IG95" s="55"/>
      <c r="IH95" s="55"/>
      <c r="II95" s="55"/>
      <c r="IJ95" s="55"/>
      <c r="IK95" s="55"/>
      <c r="IL95" s="55"/>
      <c r="IM95" s="55"/>
      <c r="IN95" s="55"/>
      <c r="IO95" s="55"/>
    </row>
    <row r="96" spans="1:249" s="9" customFormat="1" ht="12.75">
      <c r="A96" s="73" t="s">
        <v>49</v>
      </c>
      <c r="B96" s="57"/>
      <c r="C96" s="6"/>
      <c r="D96" s="6"/>
      <c r="E96" s="6"/>
      <c r="F96" s="62"/>
      <c r="G96" s="63"/>
      <c r="H96" s="64"/>
      <c r="I96" s="64"/>
      <c r="J96" s="64"/>
      <c r="K96" s="64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  <c r="CQ96" s="55"/>
      <c r="CR96" s="55"/>
      <c r="CS96" s="55"/>
      <c r="CT96" s="55"/>
      <c r="CU96" s="55"/>
      <c r="CV96" s="55"/>
      <c r="CW96" s="55"/>
      <c r="CX96" s="55"/>
      <c r="CY96" s="55"/>
      <c r="CZ96" s="55"/>
      <c r="DA96" s="55"/>
      <c r="DB96" s="55"/>
      <c r="DC96" s="55"/>
      <c r="DD96" s="55"/>
      <c r="DE96" s="55"/>
      <c r="DF96" s="55"/>
      <c r="DG96" s="55"/>
      <c r="DH96" s="55"/>
      <c r="DI96" s="55"/>
      <c r="DJ96" s="55"/>
      <c r="DK96" s="55"/>
      <c r="DL96" s="55"/>
      <c r="DM96" s="55"/>
      <c r="DN96" s="55"/>
      <c r="DO96" s="55"/>
      <c r="DP96" s="55"/>
      <c r="DQ96" s="55"/>
      <c r="DR96" s="55"/>
      <c r="DS96" s="55"/>
      <c r="DT96" s="55"/>
      <c r="DU96" s="55"/>
      <c r="DV96" s="55"/>
      <c r="DW96" s="55"/>
      <c r="DX96" s="55"/>
      <c r="DY96" s="55"/>
      <c r="DZ96" s="55"/>
      <c r="EA96" s="55"/>
      <c r="EB96" s="55"/>
      <c r="EC96" s="55"/>
      <c r="ED96" s="55"/>
      <c r="EE96" s="55"/>
      <c r="EF96" s="55"/>
      <c r="EG96" s="55"/>
      <c r="EH96" s="55"/>
      <c r="EI96" s="55"/>
      <c r="EJ96" s="55"/>
      <c r="EK96" s="55"/>
      <c r="EL96" s="55"/>
      <c r="EM96" s="55"/>
      <c r="EN96" s="55"/>
      <c r="EO96" s="55"/>
      <c r="EP96" s="55"/>
      <c r="EQ96" s="55"/>
      <c r="ER96" s="55"/>
      <c r="ES96" s="55"/>
      <c r="ET96" s="55"/>
      <c r="EU96" s="55"/>
      <c r="EV96" s="55"/>
      <c r="EW96" s="55"/>
      <c r="EX96" s="55"/>
      <c r="EY96" s="55"/>
      <c r="EZ96" s="55"/>
      <c r="FA96" s="55"/>
      <c r="FB96" s="55"/>
      <c r="FC96" s="55"/>
      <c r="FD96" s="55"/>
      <c r="FE96" s="55"/>
      <c r="FF96" s="55"/>
      <c r="FG96" s="55"/>
      <c r="FH96" s="55"/>
      <c r="FI96" s="55"/>
      <c r="FJ96" s="55"/>
      <c r="FK96" s="55"/>
      <c r="FL96" s="55"/>
      <c r="FM96" s="55"/>
      <c r="FN96" s="55"/>
      <c r="FO96" s="55"/>
      <c r="FP96" s="55"/>
      <c r="FQ96" s="55"/>
      <c r="FR96" s="55"/>
      <c r="FS96" s="55"/>
      <c r="FT96" s="55"/>
      <c r="FU96" s="55"/>
      <c r="FV96" s="55"/>
      <c r="FW96" s="55"/>
      <c r="FX96" s="55"/>
      <c r="FY96" s="55"/>
      <c r="FZ96" s="55"/>
      <c r="GA96" s="55"/>
      <c r="GB96" s="55"/>
      <c r="GC96" s="55"/>
      <c r="GD96" s="55"/>
      <c r="GE96" s="55"/>
      <c r="GF96" s="55"/>
      <c r="GG96" s="55"/>
      <c r="GH96" s="55"/>
      <c r="GI96" s="55"/>
      <c r="GJ96" s="55"/>
      <c r="GK96" s="55"/>
      <c r="GL96" s="55"/>
      <c r="GM96" s="55"/>
      <c r="GN96" s="55"/>
      <c r="GO96" s="55"/>
      <c r="GP96" s="55"/>
      <c r="GQ96" s="55"/>
      <c r="GR96" s="55"/>
      <c r="GS96" s="55"/>
      <c r="GT96" s="55"/>
      <c r="GU96" s="55"/>
      <c r="GV96" s="55"/>
      <c r="GW96" s="55"/>
      <c r="GX96" s="55"/>
      <c r="GY96" s="55"/>
      <c r="GZ96" s="55"/>
      <c r="HA96" s="55"/>
      <c r="HB96" s="55"/>
      <c r="HC96" s="55"/>
      <c r="HD96" s="55"/>
      <c r="HE96" s="55"/>
      <c r="HF96" s="55"/>
      <c r="HG96" s="55"/>
      <c r="HH96" s="55"/>
      <c r="HI96" s="55"/>
      <c r="HJ96" s="55"/>
      <c r="HK96" s="55"/>
      <c r="HL96" s="55"/>
      <c r="HM96" s="55"/>
      <c r="HN96" s="55"/>
      <c r="HO96" s="55"/>
      <c r="HP96" s="55"/>
      <c r="HQ96" s="55"/>
      <c r="HR96" s="55"/>
      <c r="HS96" s="55"/>
      <c r="HT96" s="55"/>
      <c r="HU96" s="55"/>
      <c r="HV96" s="55"/>
      <c r="HW96" s="55"/>
      <c r="HX96" s="55"/>
      <c r="HY96" s="55"/>
      <c r="HZ96" s="55"/>
      <c r="IA96" s="55"/>
      <c r="IB96" s="55"/>
      <c r="IC96" s="55"/>
      <c r="ID96" s="55"/>
      <c r="IE96" s="55"/>
      <c r="IF96" s="55"/>
      <c r="IG96" s="55"/>
      <c r="IH96" s="55"/>
      <c r="II96" s="55"/>
      <c r="IJ96" s="55"/>
      <c r="IK96" s="55"/>
      <c r="IL96" s="55"/>
      <c r="IM96" s="55"/>
      <c r="IN96" s="55"/>
      <c r="IO96" s="55"/>
    </row>
    <row r="97" spans="1:249" s="9" customFormat="1" ht="110.25">
      <c r="A97" s="19" t="s">
        <v>98</v>
      </c>
      <c r="B97" s="1" t="s">
        <v>53</v>
      </c>
      <c r="C97" s="4">
        <f>C98+C99+C100+C101+C102+C103+C104+C105+C106</f>
        <v>1220.3</v>
      </c>
      <c r="D97" s="4">
        <f>D98+D99+D100+D101+D102+D103+D104+D105+D106</f>
        <v>1220.3</v>
      </c>
      <c r="E97" s="4">
        <f>E98+E99+E100+E101+E102+E103+E104+E105+E106</f>
        <v>305.1</v>
      </c>
      <c r="F97" s="4">
        <f>F98+F99+F100+F101+F102+F103+F104+F105+F106</f>
        <v>0</v>
      </c>
      <c r="G97" s="5">
        <f>E97/C97</f>
        <v>0.2500204867655495</v>
      </c>
      <c r="H97" s="5" t="e">
        <f>E97/#REF!</f>
        <v>#REF!</v>
      </c>
      <c r="I97" s="5" t="e">
        <f>E97/#REF!</f>
        <v>#REF!</v>
      </c>
      <c r="J97" s="15">
        <f>E97/C97</f>
        <v>0.2500204867655495</v>
      </c>
      <c r="K97" s="16">
        <f>E97/D97</f>
        <v>0.2500204867655495</v>
      </c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55"/>
      <c r="CT97" s="55"/>
      <c r="CU97" s="55"/>
      <c r="CV97" s="55"/>
      <c r="CW97" s="55"/>
      <c r="CX97" s="55"/>
      <c r="CY97" s="55"/>
      <c r="CZ97" s="55"/>
      <c r="DA97" s="55"/>
      <c r="DB97" s="55"/>
      <c r="DC97" s="55"/>
      <c r="DD97" s="55"/>
      <c r="DE97" s="55"/>
      <c r="DF97" s="55"/>
      <c r="DG97" s="55"/>
      <c r="DH97" s="55"/>
      <c r="DI97" s="55"/>
      <c r="DJ97" s="55"/>
      <c r="DK97" s="55"/>
      <c r="DL97" s="55"/>
      <c r="DM97" s="55"/>
      <c r="DN97" s="55"/>
      <c r="DO97" s="55"/>
      <c r="DP97" s="55"/>
      <c r="DQ97" s="55"/>
      <c r="DR97" s="55"/>
      <c r="DS97" s="55"/>
      <c r="DT97" s="55"/>
      <c r="DU97" s="55"/>
      <c r="DV97" s="55"/>
      <c r="DW97" s="55"/>
      <c r="DX97" s="55"/>
      <c r="DY97" s="55"/>
      <c r="DZ97" s="55"/>
      <c r="EA97" s="55"/>
      <c r="EB97" s="55"/>
      <c r="EC97" s="55"/>
      <c r="ED97" s="55"/>
      <c r="EE97" s="55"/>
      <c r="EF97" s="55"/>
      <c r="EG97" s="55"/>
      <c r="EH97" s="55"/>
      <c r="EI97" s="55"/>
      <c r="EJ97" s="55"/>
      <c r="EK97" s="55"/>
      <c r="EL97" s="55"/>
      <c r="EM97" s="55"/>
      <c r="EN97" s="55"/>
      <c r="EO97" s="55"/>
      <c r="EP97" s="55"/>
      <c r="EQ97" s="55"/>
      <c r="ER97" s="55"/>
      <c r="ES97" s="55"/>
      <c r="ET97" s="55"/>
      <c r="EU97" s="55"/>
      <c r="EV97" s="55"/>
      <c r="EW97" s="55"/>
      <c r="EX97" s="55"/>
      <c r="EY97" s="55"/>
      <c r="EZ97" s="55"/>
      <c r="FA97" s="55"/>
      <c r="FB97" s="55"/>
      <c r="FC97" s="55"/>
      <c r="FD97" s="55"/>
      <c r="FE97" s="55"/>
      <c r="FF97" s="55"/>
      <c r="FG97" s="55"/>
      <c r="FH97" s="55"/>
      <c r="FI97" s="55"/>
      <c r="FJ97" s="55"/>
      <c r="FK97" s="55"/>
      <c r="FL97" s="55"/>
      <c r="FM97" s="55"/>
      <c r="FN97" s="55"/>
      <c r="FO97" s="55"/>
      <c r="FP97" s="55"/>
      <c r="FQ97" s="55"/>
      <c r="FR97" s="55"/>
      <c r="FS97" s="55"/>
      <c r="FT97" s="55"/>
      <c r="FU97" s="55"/>
      <c r="FV97" s="55"/>
      <c r="FW97" s="55"/>
      <c r="FX97" s="55"/>
      <c r="FY97" s="55"/>
      <c r="FZ97" s="55"/>
      <c r="GA97" s="55"/>
      <c r="GB97" s="55"/>
      <c r="GC97" s="55"/>
      <c r="GD97" s="55"/>
      <c r="GE97" s="55"/>
      <c r="GF97" s="55"/>
      <c r="GG97" s="55"/>
      <c r="GH97" s="55"/>
      <c r="GI97" s="55"/>
      <c r="GJ97" s="55"/>
      <c r="GK97" s="55"/>
      <c r="GL97" s="55"/>
      <c r="GM97" s="55"/>
      <c r="GN97" s="55"/>
      <c r="GO97" s="55"/>
      <c r="GP97" s="55"/>
      <c r="GQ97" s="55"/>
      <c r="GR97" s="55"/>
      <c r="GS97" s="55"/>
      <c r="GT97" s="55"/>
      <c r="GU97" s="55"/>
      <c r="GV97" s="55"/>
      <c r="GW97" s="55"/>
      <c r="GX97" s="55"/>
      <c r="GY97" s="55"/>
      <c r="GZ97" s="55"/>
      <c r="HA97" s="55"/>
      <c r="HB97" s="55"/>
      <c r="HC97" s="55"/>
      <c r="HD97" s="55"/>
      <c r="HE97" s="55"/>
      <c r="HF97" s="55"/>
      <c r="HG97" s="55"/>
      <c r="HH97" s="55"/>
      <c r="HI97" s="55"/>
      <c r="HJ97" s="55"/>
      <c r="HK97" s="55"/>
      <c r="HL97" s="55"/>
      <c r="HM97" s="55"/>
      <c r="HN97" s="55"/>
      <c r="HO97" s="55"/>
      <c r="HP97" s="55"/>
      <c r="HQ97" s="55"/>
      <c r="HR97" s="55"/>
      <c r="HS97" s="55"/>
      <c r="HT97" s="55"/>
      <c r="HU97" s="55"/>
      <c r="HV97" s="55"/>
      <c r="HW97" s="55"/>
      <c r="HX97" s="55"/>
      <c r="HY97" s="55"/>
      <c r="HZ97" s="55"/>
      <c r="IA97" s="55"/>
      <c r="IB97" s="55"/>
      <c r="IC97" s="55"/>
      <c r="ID97" s="55"/>
      <c r="IE97" s="55"/>
      <c r="IF97" s="55"/>
      <c r="IG97" s="55"/>
      <c r="IH97" s="55"/>
      <c r="II97" s="55"/>
      <c r="IJ97" s="55"/>
      <c r="IK97" s="55"/>
      <c r="IL97" s="55"/>
      <c r="IM97" s="55"/>
      <c r="IN97" s="55"/>
      <c r="IO97" s="55"/>
    </row>
    <row r="98" spans="1:249" s="9" customFormat="1" ht="12.75">
      <c r="A98" s="60" t="s">
        <v>41</v>
      </c>
      <c r="B98" s="57"/>
      <c r="C98" s="6">
        <v>93.9</v>
      </c>
      <c r="D98" s="6">
        <v>93.9</v>
      </c>
      <c r="E98" s="6">
        <v>23.5</v>
      </c>
      <c r="F98" s="62"/>
      <c r="G98" s="63"/>
      <c r="H98" s="63"/>
      <c r="I98" s="63"/>
      <c r="J98" s="64">
        <f>E98/C98</f>
        <v>0.2502662406815761</v>
      </c>
      <c r="K98" s="64">
        <f>E98/D98</f>
        <v>0.2502662406815761</v>
      </c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/>
      <c r="CG98" s="55"/>
      <c r="CH98" s="55"/>
      <c r="CI98" s="55"/>
      <c r="CJ98" s="55"/>
      <c r="CK98" s="55"/>
      <c r="CL98" s="55"/>
      <c r="CM98" s="55"/>
      <c r="CN98" s="55"/>
      <c r="CO98" s="55"/>
      <c r="CP98" s="55"/>
      <c r="CQ98" s="55"/>
      <c r="CR98" s="55"/>
      <c r="CS98" s="55"/>
      <c r="CT98" s="55"/>
      <c r="CU98" s="55"/>
      <c r="CV98" s="55"/>
      <c r="CW98" s="55"/>
      <c r="CX98" s="55"/>
      <c r="CY98" s="55"/>
      <c r="CZ98" s="55"/>
      <c r="DA98" s="55"/>
      <c r="DB98" s="55"/>
      <c r="DC98" s="55"/>
      <c r="DD98" s="55"/>
      <c r="DE98" s="55"/>
      <c r="DF98" s="55"/>
      <c r="DG98" s="55"/>
      <c r="DH98" s="55"/>
      <c r="DI98" s="55"/>
      <c r="DJ98" s="55"/>
      <c r="DK98" s="55"/>
      <c r="DL98" s="55"/>
      <c r="DM98" s="55"/>
      <c r="DN98" s="55"/>
      <c r="DO98" s="55"/>
      <c r="DP98" s="55"/>
      <c r="DQ98" s="55"/>
      <c r="DR98" s="55"/>
      <c r="DS98" s="55"/>
      <c r="DT98" s="55"/>
      <c r="DU98" s="55"/>
      <c r="DV98" s="55"/>
      <c r="DW98" s="55"/>
      <c r="DX98" s="55"/>
      <c r="DY98" s="55"/>
      <c r="DZ98" s="55"/>
      <c r="EA98" s="55"/>
      <c r="EB98" s="55"/>
      <c r="EC98" s="55"/>
      <c r="ED98" s="55"/>
      <c r="EE98" s="55"/>
      <c r="EF98" s="55"/>
      <c r="EG98" s="55"/>
      <c r="EH98" s="55"/>
      <c r="EI98" s="55"/>
      <c r="EJ98" s="55"/>
      <c r="EK98" s="55"/>
      <c r="EL98" s="55"/>
      <c r="EM98" s="55"/>
      <c r="EN98" s="55"/>
      <c r="EO98" s="55"/>
      <c r="EP98" s="55"/>
      <c r="EQ98" s="55"/>
      <c r="ER98" s="55"/>
      <c r="ES98" s="55"/>
      <c r="ET98" s="55"/>
      <c r="EU98" s="55"/>
      <c r="EV98" s="55"/>
      <c r="EW98" s="55"/>
      <c r="EX98" s="55"/>
      <c r="EY98" s="55"/>
      <c r="EZ98" s="55"/>
      <c r="FA98" s="55"/>
      <c r="FB98" s="55"/>
      <c r="FC98" s="55"/>
      <c r="FD98" s="55"/>
      <c r="FE98" s="55"/>
      <c r="FF98" s="55"/>
      <c r="FG98" s="55"/>
      <c r="FH98" s="55"/>
      <c r="FI98" s="55"/>
      <c r="FJ98" s="55"/>
      <c r="FK98" s="55"/>
      <c r="FL98" s="55"/>
      <c r="FM98" s="55"/>
      <c r="FN98" s="55"/>
      <c r="FO98" s="55"/>
      <c r="FP98" s="55"/>
      <c r="FQ98" s="55"/>
      <c r="FR98" s="55"/>
      <c r="FS98" s="55"/>
      <c r="FT98" s="55"/>
      <c r="FU98" s="55"/>
      <c r="FV98" s="55"/>
      <c r="FW98" s="55"/>
      <c r="FX98" s="55"/>
      <c r="FY98" s="55"/>
      <c r="FZ98" s="55"/>
      <c r="GA98" s="55"/>
      <c r="GB98" s="55"/>
      <c r="GC98" s="55"/>
      <c r="GD98" s="55"/>
      <c r="GE98" s="55"/>
      <c r="GF98" s="55"/>
      <c r="GG98" s="55"/>
      <c r="GH98" s="55"/>
      <c r="GI98" s="55"/>
      <c r="GJ98" s="55"/>
      <c r="GK98" s="55"/>
      <c r="GL98" s="55"/>
      <c r="GM98" s="55"/>
      <c r="GN98" s="55"/>
      <c r="GO98" s="55"/>
      <c r="GP98" s="55"/>
      <c r="GQ98" s="55"/>
      <c r="GR98" s="55"/>
      <c r="GS98" s="55"/>
      <c r="GT98" s="55"/>
      <c r="GU98" s="55"/>
      <c r="GV98" s="55"/>
      <c r="GW98" s="55"/>
      <c r="GX98" s="55"/>
      <c r="GY98" s="55"/>
      <c r="GZ98" s="55"/>
      <c r="HA98" s="55"/>
      <c r="HB98" s="55"/>
      <c r="HC98" s="55"/>
      <c r="HD98" s="55"/>
      <c r="HE98" s="55"/>
      <c r="HF98" s="55"/>
      <c r="HG98" s="55"/>
      <c r="HH98" s="55"/>
      <c r="HI98" s="55"/>
      <c r="HJ98" s="55"/>
      <c r="HK98" s="55"/>
      <c r="HL98" s="55"/>
      <c r="HM98" s="55"/>
      <c r="HN98" s="55"/>
      <c r="HO98" s="55"/>
      <c r="HP98" s="55"/>
      <c r="HQ98" s="55"/>
      <c r="HR98" s="55"/>
      <c r="HS98" s="55"/>
      <c r="HT98" s="55"/>
      <c r="HU98" s="55"/>
      <c r="HV98" s="55"/>
      <c r="HW98" s="55"/>
      <c r="HX98" s="55"/>
      <c r="HY98" s="55"/>
      <c r="HZ98" s="55"/>
      <c r="IA98" s="55"/>
      <c r="IB98" s="55"/>
      <c r="IC98" s="55"/>
      <c r="ID98" s="55"/>
      <c r="IE98" s="55"/>
      <c r="IF98" s="55"/>
      <c r="IG98" s="55"/>
      <c r="IH98" s="55"/>
      <c r="II98" s="55"/>
      <c r="IJ98" s="55"/>
      <c r="IK98" s="55"/>
      <c r="IL98" s="55"/>
      <c r="IM98" s="55"/>
      <c r="IN98" s="55"/>
      <c r="IO98" s="55"/>
    </row>
    <row r="99" spans="1:11" ht="12.75">
      <c r="A99" s="60" t="s">
        <v>42</v>
      </c>
      <c r="B99" s="57"/>
      <c r="C99" s="6">
        <v>93.9</v>
      </c>
      <c r="D99" s="6">
        <v>93.9</v>
      </c>
      <c r="E99" s="6">
        <v>23.5</v>
      </c>
      <c r="F99" s="62"/>
      <c r="G99" s="63"/>
      <c r="H99" s="63"/>
      <c r="I99" s="63"/>
      <c r="J99" s="64">
        <f>E99/C99</f>
        <v>0.2502662406815761</v>
      </c>
      <c r="K99" s="64">
        <f>E99/D99</f>
        <v>0.2502662406815761</v>
      </c>
    </row>
    <row r="100" spans="1:11" ht="12.75">
      <c r="A100" s="60" t="s">
        <v>43</v>
      </c>
      <c r="B100" s="57"/>
      <c r="C100" s="6">
        <v>93.9</v>
      </c>
      <c r="D100" s="6">
        <v>93.9</v>
      </c>
      <c r="E100" s="6">
        <v>23.4</v>
      </c>
      <c r="F100" s="62"/>
      <c r="G100" s="63"/>
      <c r="H100" s="63"/>
      <c r="I100" s="63"/>
      <c r="J100" s="64">
        <f>E100/C100</f>
        <v>0.24920127795527153</v>
      </c>
      <c r="K100" s="64">
        <f>E100/D100</f>
        <v>0.24920127795527153</v>
      </c>
    </row>
    <row r="101" spans="1:11" ht="12.75">
      <c r="A101" s="60" t="s">
        <v>44</v>
      </c>
      <c r="B101" s="57"/>
      <c r="C101" s="6">
        <v>93.9</v>
      </c>
      <c r="D101" s="6">
        <v>93.9</v>
      </c>
      <c r="E101" s="6">
        <v>23.5</v>
      </c>
      <c r="F101" s="62"/>
      <c r="G101" s="63"/>
      <c r="H101" s="63"/>
      <c r="I101" s="63"/>
      <c r="J101" s="64">
        <f>E101/C101</f>
        <v>0.2502662406815761</v>
      </c>
      <c r="K101" s="64">
        <f>E101/D101</f>
        <v>0.2502662406815761</v>
      </c>
    </row>
    <row r="102" spans="1:11" ht="12.75">
      <c r="A102" s="60" t="s">
        <v>45</v>
      </c>
      <c r="B102" s="57"/>
      <c r="C102" s="6">
        <v>93.9</v>
      </c>
      <c r="D102" s="6">
        <v>93.9</v>
      </c>
      <c r="E102" s="6">
        <v>23.5</v>
      </c>
      <c r="F102" s="62"/>
      <c r="G102" s="63"/>
      <c r="H102" s="63"/>
      <c r="I102" s="63"/>
      <c r="J102" s="64">
        <f>E102/C102</f>
        <v>0.2502662406815761</v>
      </c>
      <c r="K102" s="64">
        <f>E102/D102</f>
        <v>0.2502662406815761</v>
      </c>
    </row>
    <row r="103" spans="1:11" ht="12.75">
      <c r="A103" s="60" t="s">
        <v>46</v>
      </c>
      <c r="B103" s="57"/>
      <c r="C103" s="6">
        <v>93.9</v>
      </c>
      <c r="D103" s="6">
        <v>93.9</v>
      </c>
      <c r="E103" s="6">
        <v>23.5</v>
      </c>
      <c r="F103" s="62"/>
      <c r="G103" s="63"/>
      <c r="H103" s="63"/>
      <c r="I103" s="63"/>
      <c r="J103" s="64">
        <f>E103/C103</f>
        <v>0.2502662406815761</v>
      </c>
      <c r="K103" s="64">
        <f>E103/D103</f>
        <v>0.2502662406815761</v>
      </c>
    </row>
    <row r="104" spans="1:11" ht="12.75">
      <c r="A104" s="60" t="s">
        <v>47</v>
      </c>
      <c r="B104" s="57"/>
      <c r="C104" s="6">
        <v>93.9</v>
      </c>
      <c r="D104" s="6">
        <v>93.9</v>
      </c>
      <c r="E104" s="6">
        <v>23.5</v>
      </c>
      <c r="F104" s="62"/>
      <c r="G104" s="63"/>
      <c r="H104" s="63"/>
      <c r="I104" s="63"/>
      <c r="J104" s="64">
        <f>E104/C104</f>
        <v>0.2502662406815761</v>
      </c>
      <c r="K104" s="64">
        <f>E104/D104</f>
        <v>0.2502662406815761</v>
      </c>
    </row>
    <row r="105" spans="1:249" ht="12.75">
      <c r="A105" s="60" t="s">
        <v>48</v>
      </c>
      <c r="B105" s="57"/>
      <c r="C105" s="6">
        <v>93.9</v>
      </c>
      <c r="D105" s="6">
        <v>93.9</v>
      </c>
      <c r="E105" s="6">
        <v>23.4</v>
      </c>
      <c r="F105" s="62"/>
      <c r="G105" s="63"/>
      <c r="H105" s="63"/>
      <c r="I105" s="63"/>
      <c r="J105" s="64">
        <f>E105/C105</f>
        <v>0.24920127795527153</v>
      </c>
      <c r="K105" s="64">
        <f>E105/D105</f>
        <v>0.24920127795527153</v>
      </c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</row>
    <row r="106" spans="1:249" ht="12.75">
      <c r="A106" s="60" t="s">
        <v>49</v>
      </c>
      <c r="B106" s="57"/>
      <c r="C106" s="29">
        <v>469.1</v>
      </c>
      <c r="D106" s="29">
        <v>469.1</v>
      </c>
      <c r="E106" s="29">
        <v>117.3</v>
      </c>
      <c r="F106" s="62"/>
      <c r="G106" s="63"/>
      <c r="H106" s="5"/>
      <c r="I106" s="5"/>
      <c r="J106" s="64">
        <f>E106/C106</f>
        <v>0.25005329354082284</v>
      </c>
      <c r="K106" s="64">
        <f>E106/D106</f>
        <v>0.25005329354082284</v>
      </c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</row>
    <row r="107" spans="1:249" ht="26.25">
      <c r="A107" s="19" t="s">
        <v>99</v>
      </c>
      <c r="B107" s="27" t="s">
        <v>76</v>
      </c>
      <c r="C107" s="4">
        <f>C108+C109+C110+C111+C112+C113+C114+C115+C116</f>
        <v>12642.3</v>
      </c>
      <c r="D107" s="4">
        <f>D108+D109+D110+D111+D112+D113+D114+D115+D116</f>
        <v>16537</v>
      </c>
      <c r="E107" s="4">
        <f>E108+E109+E110+E111+E112+E113+E114+E115+E116</f>
        <v>2594.3999999999996</v>
      </c>
      <c r="F107" s="12">
        <f>F108+F109+F110+F111+F112+F113+F114+F115+F116</f>
        <v>0</v>
      </c>
      <c r="G107" s="5">
        <f>E107/C107</f>
        <v>0.20521582307016917</v>
      </c>
      <c r="H107" s="16"/>
      <c r="I107" s="16"/>
      <c r="J107" s="15">
        <f>E107/C107</f>
        <v>0.20521582307016917</v>
      </c>
      <c r="K107" s="16">
        <f>E107/D107</f>
        <v>0.15688456189151598</v>
      </c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</row>
    <row r="108" spans="1:249" ht="12.75">
      <c r="A108" s="60" t="s">
        <v>41</v>
      </c>
      <c r="B108" s="66"/>
      <c r="C108" s="66"/>
      <c r="D108" s="67"/>
      <c r="E108" s="6"/>
      <c r="F108" s="65"/>
      <c r="G108" s="63"/>
      <c r="H108" s="5"/>
      <c r="I108" s="5"/>
      <c r="J108" s="64"/>
      <c r="K108" s="64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</row>
    <row r="109" spans="1:249" ht="12.75">
      <c r="A109" s="60" t="s">
        <v>42</v>
      </c>
      <c r="B109" s="66"/>
      <c r="C109" s="83">
        <v>1315</v>
      </c>
      <c r="D109" s="67">
        <v>1315</v>
      </c>
      <c r="E109" s="6">
        <v>488</v>
      </c>
      <c r="F109" s="65"/>
      <c r="G109" s="63"/>
      <c r="H109" s="5"/>
      <c r="I109" s="5"/>
      <c r="J109" s="64">
        <f>E109/C109</f>
        <v>0.37110266159695815</v>
      </c>
      <c r="K109" s="64">
        <f>E109/D109</f>
        <v>0.37110266159695815</v>
      </c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</row>
    <row r="110" spans="1:249" ht="12.75">
      <c r="A110" s="60" t="s">
        <v>43</v>
      </c>
      <c r="B110" s="66"/>
      <c r="C110" s="67"/>
      <c r="D110" s="67"/>
      <c r="E110" s="6"/>
      <c r="F110" s="65"/>
      <c r="G110" s="63"/>
      <c r="H110" s="5"/>
      <c r="I110" s="5"/>
      <c r="J110" s="64"/>
      <c r="K110" s="64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</row>
    <row r="111" spans="1:249" ht="12.75" customHeight="1" hidden="1">
      <c r="A111" s="60" t="s">
        <v>44</v>
      </c>
      <c r="B111" s="66"/>
      <c r="C111" s="66">
        <v>479.4</v>
      </c>
      <c r="D111" s="67">
        <v>1656.8</v>
      </c>
      <c r="E111" s="6">
        <v>79.9</v>
      </c>
      <c r="F111" s="65"/>
      <c r="G111" s="63"/>
      <c r="H111" s="5"/>
      <c r="I111" s="5"/>
      <c r="J111" s="64">
        <f>E111/C111</f>
        <v>0.16666666666666669</v>
      </c>
      <c r="K111" s="64">
        <f>E111/D111</f>
        <v>0.04822549492998552</v>
      </c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</row>
    <row r="112" spans="1:249" ht="12.75">
      <c r="A112" s="60" t="s">
        <v>45</v>
      </c>
      <c r="B112" s="66"/>
      <c r="C112" s="66">
        <v>2031.4</v>
      </c>
      <c r="D112" s="67">
        <v>2031.4</v>
      </c>
      <c r="E112" s="67">
        <v>507.6</v>
      </c>
      <c r="F112" s="65"/>
      <c r="G112" s="63"/>
      <c r="H112" s="30"/>
      <c r="I112" s="30"/>
      <c r="J112" s="64">
        <f>E112/C112</f>
        <v>0.24987693216500936</v>
      </c>
      <c r="K112" s="64">
        <f>E112/D112</f>
        <v>0.24987693216500936</v>
      </c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</row>
    <row r="113" spans="1:249" ht="12.75">
      <c r="A113" s="60" t="s">
        <v>46</v>
      </c>
      <c r="B113" s="66"/>
      <c r="C113" s="66">
        <v>2046.3</v>
      </c>
      <c r="D113" s="67">
        <v>2198.5</v>
      </c>
      <c r="E113" s="6">
        <v>852.6</v>
      </c>
      <c r="F113" s="65"/>
      <c r="G113" s="63"/>
      <c r="H113" s="5"/>
      <c r="I113" s="5"/>
      <c r="J113" s="64">
        <f>E113/C113</f>
        <v>0.4166544494942091</v>
      </c>
      <c r="K113" s="64">
        <f>E113/D113</f>
        <v>0.38780987036615877</v>
      </c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</row>
    <row r="114" spans="1:249" ht="12.75">
      <c r="A114" s="60" t="s">
        <v>47</v>
      </c>
      <c r="B114" s="66"/>
      <c r="C114" s="66"/>
      <c r="D114" s="67">
        <v>1052.8</v>
      </c>
      <c r="E114" s="6"/>
      <c r="F114" s="65"/>
      <c r="G114" s="63"/>
      <c r="H114" s="5"/>
      <c r="I114" s="5"/>
      <c r="J114" s="64"/>
      <c r="K114" s="64">
        <f>E114/D114</f>
        <v>0</v>
      </c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</row>
    <row r="115" spans="1:249" ht="12.75">
      <c r="A115" s="60" t="s">
        <v>48</v>
      </c>
      <c r="B115" s="66"/>
      <c r="C115" s="66">
        <v>1608.9</v>
      </c>
      <c r="D115" s="67">
        <v>1608.9</v>
      </c>
      <c r="E115" s="6">
        <v>666.3</v>
      </c>
      <c r="F115" s="65"/>
      <c r="G115" s="63"/>
      <c r="H115" s="5"/>
      <c r="I115" s="5"/>
      <c r="J115" s="64">
        <f>E115/C115</f>
        <v>0.41413388029088194</v>
      </c>
      <c r="K115" s="64">
        <f>E115/D115</f>
        <v>0.41413388029088194</v>
      </c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</row>
    <row r="116" spans="1:249" ht="12.75">
      <c r="A116" s="60" t="s">
        <v>49</v>
      </c>
      <c r="B116" s="66"/>
      <c r="C116" s="66">
        <v>5161.3</v>
      </c>
      <c r="D116" s="67">
        <v>6673.6</v>
      </c>
      <c r="E116" s="6">
        <v>0</v>
      </c>
      <c r="F116" s="62"/>
      <c r="G116" s="63"/>
      <c r="H116" s="5"/>
      <c r="I116" s="5"/>
      <c r="J116" s="64">
        <f>E116/C116</f>
        <v>0</v>
      </c>
      <c r="K116" s="64">
        <f>E116/D116</f>
        <v>0</v>
      </c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</row>
    <row r="117" spans="1:249" ht="26.25">
      <c r="A117" s="19" t="s">
        <v>112</v>
      </c>
      <c r="B117" s="27" t="s">
        <v>113</v>
      </c>
      <c r="C117" s="88">
        <f>C118+C119+C120+C121+C122+C123+C124+C125+C126</f>
        <v>0</v>
      </c>
      <c r="D117" s="88">
        <f aca="true" t="shared" si="1" ref="D117:I117">D118+D119+D120+D121+D122+D123+D124+D125+D126</f>
        <v>327.3</v>
      </c>
      <c r="E117" s="90">
        <f t="shared" si="1"/>
        <v>0</v>
      </c>
      <c r="F117" s="88">
        <f t="shared" si="1"/>
        <v>0</v>
      </c>
      <c r="G117" s="88">
        <f t="shared" si="1"/>
        <v>0</v>
      </c>
      <c r="H117" s="88">
        <f t="shared" si="1"/>
        <v>0</v>
      </c>
      <c r="I117" s="88">
        <f t="shared" si="1"/>
        <v>0</v>
      </c>
      <c r="J117" s="15"/>
      <c r="K117" s="15">
        <f>E117/D117</f>
        <v>0</v>
      </c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</row>
    <row r="118" spans="1:249" ht="12.75">
      <c r="A118" s="60" t="s">
        <v>41</v>
      </c>
      <c r="B118" s="66"/>
      <c r="C118" s="66"/>
      <c r="D118" s="67"/>
      <c r="E118" s="6"/>
      <c r="F118" s="62"/>
      <c r="G118" s="63"/>
      <c r="H118" s="5"/>
      <c r="I118" s="5"/>
      <c r="J118" s="64"/>
      <c r="K118" s="64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</row>
    <row r="119" spans="1:249" ht="12.75">
      <c r="A119" s="60" t="s">
        <v>42</v>
      </c>
      <c r="B119" s="66"/>
      <c r="C119" s="66"/>
      <c r="D119" s="67"/>
      <c r="E119" s="6"/>
      <c r="F119" s="62"/>
      <c r="G119" s="63"/>
      <c r="H119" s="5"/>
      <c r="I119" s="5"/>
      <c r="J119" s="64"/>
      <c r="K119" s="64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</row>
    <row r="120" spans="1:249" ht="12.75">
      <c r="A120" s="60" t="s">
        <v>43</v>
      </c>
      <c r="B120" s="66"/>
      <c r="C120" s="66"/>
      <c r="D120" s="67"/>
      <c r="E120" s="6"/>
      <c r="F120" s="62"/>
      <c r="G120" s="63"/>
      <c r="H120" s="5"/>
      <c r="I120" s="5"/>
      <c r="J120" s="64"/>
      <c r="K120" s="64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</row>
    <row r="121" spans="1:249" ht="12.75">
      <c r="A121" s="60" t="s">
        <v>44</v>
      </c>
      <c r="B121" s="66"/>
      <c r="C121" s="66"/>
      <c r="D121" s="67"/>
      <c r="E121" s="6"/>
      <c r="F121" s="62"/>
      <c r="G121" s="63"/>
      <c r="H121" s="5"/>
      <c r="I121" s="5"/>
      <c r="J121" s="64"/>
      <c r="K121" s="64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</row>
    <row r="122" spans="1:249" ht="12.75">
      <c r="A122" s="60" t="s">
        <v>45</v>
      </c>
      <c r="B122" s="66"/>
      <c r="C122" s="66"/>
      <c r="D122" s="67"/>
      <c r="E122" s="6"/>
      <c r="F122" s="62"/>
      <c r="G122" s="63"/>
      <c r="H122" s="5"/>
      <c r="I122" s="5"/>
      <c r="J122" s="64"/>
      <c r="K122" s="64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</row>
    <row r="123" spans="1:249" ht="12.75">
      <c r="A123" s="60" t="s">
        <v>46</v>
      </c>
      <c r="B123" s="66"/>
      <c r="C123" s="66"/>
      <c r="D123" s="67"/>
      <c r="E123" s="6"/>
      <c r="F123" s="62"/>
      <c r="G123" s="63"/>
      <c r="H123" s="5"/>
      <c r="I123" s="5"/>
      <c r="J123" s="64"/>
      <c r="K123" s="64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</row>
    <row r="124" spans="1:249" ht="12.75">
      <c r="A124" s="60" t="s">
        <v>47</v>
      </c>
      <c r="B124" s="66"/>
      <c r="C124" s="66"/>
      <c r="D124" s="67">
        <v>150.4</v>
      </c>
      <c r="E124" s="6"/>
      <c r="F124" s="62"/>
      <c r="G124" s="63"/>
      <c r="H124" s="5"/>
      <c r="I124" s="5"/>
      <c r="J124" s="64"/>
      <c r="K124" s="64">
        <f>E124/D124</f>
        <v>0</v>
      </c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</row>
    <row r="125" spans="1:249" ht="12.75">
      <c r="A125" s="60" t="s">
        <v>48</v>
      </c>
      <c r="B125" s="66"/>
      <c r="C125" s="66"/>
      <c r="D125" s="67"/>
      <c r="E125" s="6"/>
      <c r="F125" s="62"/>
      <c r="G125" s="63"/>
      <c r="H125" s="5"/>
      <c r="I125" s="5"/>
      <c r="J125" s="64"/>
      <c r="K125" s="64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</row>
    <row r="126" spans="1:249" ht="12.75">
      <c r="A126" s="60" t="s">
        <v>49</v>
      </c>
      <c r="B126" s="66"/>
      <c r="C126" s="66"/>
      <c r="D126" s="67">
        <v>176.9</v>
      </c>
      <c r="E126" s="6"/>
      <c r="F126" s="62"/>
      <c r="G126" s="63"/>
      <c r="H126" s="5"/>
      <c r="I126" s="5"/>
      <c r="J126" s="64"/>
      <c r="K126" s="64">
        <f>E126/D126</f>
        <v>0</v>
      </c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</row>
    <row r="127" spans="1:249" ht="12.75">
      <c r="A127" s="119" t="s">
        <v>54</v>
      </c>
      <c r="B127" s="120"/>
      <c r="C127" s="12">
        <f>C128+C129+C130+C131+C132+C133+C134+C135+C136</f>
        <v>41303.6</v>
      </c>
      <c r="D127" s="12">
        <f>D128+D129+D130+D131+D132+D133+D134+D135+D136</f>
        <v>45525.6</v>
      </c>
      <c r="E127" s="4">
        <f>E128+E129+E130+E131+E132+E133+E134+E135+E136</f>
        <v>9759.7</v>
      </c>
      <c r="F127" s="12">
        <f>F128+F129+F130+F131+F132+F133+F134+F135+F136</f>
        <v>0</v>
      </c>
      <c r="G127" s="30">
        <f>E127/C127</f>
        <v>0.23629175180855908</v>
      </c>
      <c r="H127" s="5" t="e">
        <f>E127/#REF!</f>
        <v>#REF!</v>
      </c>
      <c r="I127" s="5" t="e">
        <f>E127/#REF!</f>
        <v>#REF!</v>
      </c>
      <c r="J127" s="15">
        <f>E127/C127</f>
        <v>0.23629175180855908</v>
      </c>
      <c r="K127" s="15">
        <f>E127/D127</f>
        <v>0.21437828386665966</v>
      </c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</row>
    <row r="128" spans="1:249" ht="12.75">
      <c r="A128" s="20" t="s">
        <v>41</v>
      </c>
      <c r="B128" s="21"/>
      <c r="C128" s="4">
        <f>C98+C88+C108</f>
        <v>4562</v>
      </c>
      <c r="D128" s="4">
        <f>D98+D88+D108+D118</f>
        <v>4562</v>
      </c>
      <c r="E128" s="4">
        <f>E98+E88+E108</f>
        <v>1140.5</v>
      </c>
      <c r="F128" s="4">
        <f>F98+F88+F108</f>
        <v>0</v>
      </c>
      <c r="G128" s="30">
        <f>E128/C128</f>
        <v>0.25</v>
      </c>
      <c r="H128" s="5" t="e">
        <f>E128/#REF!</f>
        <v>#REF!</v>
      </c>
      <c r="I128" s="5" t="e">
        <f>E128/#REF!</f>
        <v>#REF!</v>
      </c>
      <c r="J128" s="15">
        <f>E128/C128</f>
        <v>0.25</v>
      </c>
      <c r="K128" s="16">
        <f>E128/D128</f>
        <v>0.25</v>
      </c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</row>
    <row r="129" spans="1:249" ht="12.75">
      <c r="A129" s="20" t="s">
        <v>42</v>
      </c>
      <c r="B129" s="11"/>
      <c r="C129" s="4">
        <f>C99+C89+C109</f>
        <v>3581.5</v>
      </c>
      <c r="D129" s="4">
        <f>D99+D89+D109+D119</f>
        <v>3581.5</v>
      </c>
      <c r="E129" s="4">
        <f>E99+E89+E109+E119</f>
        <v>1054.8</v>
      </c>
      <c r="F129" s="4">
        <f>F99+F89+F109</f>
        <v>0</v>
      </c>
      <c r="G129" s="30">
        <f>E129/C129</f>
        <v>0.2945134720089348</v>
      </c>
      <c r="H129" s="5" t="e">
        <f>E129/#REF!</f>
        <v>#REF!</v>
      </c>
      <c r="I129" s="5" t="e">
        <f>E129/#REF!</f>
        <v>#REF!</v>
      </c>
      <c r="J129" s="15">
        <f>E129/C129</f>
        <v>0.2945134720089348</v>
      </c>
      <c r="K129" s="16">
        <f>E129/D129</f>
        <v>0.2945134720089348</v>
      </c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  <c r="IO129" s="9"/>
    </row>
    <row r="130" spans="1:249" ht="12.75">
      <c r="A130" s="20" t="s">
        <v>43</v>
      </c>
      <c r="B130" s="11"/>
      <c r="C130" s="4">
        <f>C100+C90+C110</f>
        <v>4350.599999999999</v>
      </c>
      <c r="D130" s="4">
        <f>D100+D90+D110+D120</f>
        <v>4350.599999999999</v>
      </c>
      <c r="E130" s="4">
        <f>E100+E90+E110</f>
        <v>1087.6000000000001</v>
      </c>
      <c r="F130" s="4">
        <f>F100+F90+F110</f>
        <v>0</v>
      </c>
      <c r="G130" s="30">
        <f>E130/C130</f>
        <v>0.24998850733232203</v>
      </c>
      <c r="H130" s="5" t="e">
        <f>E130/#REF!</f>
        <v>#REF!</v>
      </c>
      <c r="I130" s="5" t="e">
        <f>E130/#REF!</f>
        <v>#REF!</v>
      </c>
      <c r="J130" s="15">
        <f>E130/C130</f>
        <v>0.24998850733232203</v>
      </c>
      <c r="K130" s="16">
        <f>E130/D130</f>
        <v>0.24998850733232203</v>
      </c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</row>
    <row r="131" spans="1:249" ht="12.75">
      <c r="A131" s="20" t="s">
        <v>44</v>
      </c>
      <c r="B131" s="21"/>
      <c r="C131" s="4">
        <f>C101+C91+C111</f>
        <v>2852.7000000000003</v>
      </c>
      <c r="D131" s="4">
        <f>D101+D91+D111+D121</f>
        <v>4030.1000000000004</v>
      </c>
      <c r="E131" s="4">
        <f>E101+E91+E111+E121</f>
        <v>673.3</v>
      </c>
      <c r="F131" s="4">
        <f>F101+F91+F111</f>
        <v>0</v>
      </c>
      <c r="G131" s="30">
        <f>E131/C131</f>
        <v>0.23602201423213093</v>
      </c>
      <c r="H131" s="5" t="e">
        <f>E131/#REF!</f>
        <v>#REF!</v>
      </c>
      <c r="I131" s="5" t="e">
        <f>E131/#REF!</f>
        <v>#REF!</v>
      </c>
      <c r="J131" s="15">
        <f>E131/C131</f>
        <v>0.23602201423213093</v>
      </c>
      <c r="K131" s="16">
        <f>E131/D131</f>
        <v>0.16706781469442442</v>
      </c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  <c r="IO131" s="9"/>
    </row>
    <row r="132" spans="1:249" ht="12.75">
      <c r="A132" s="20" t="s">
        <v>45</v>
      </c>
      <c r="B132" s="11"/>
      <c r="C132" s="4">
        <f>C102+C92+C112</f>
        <v>5350.9</v>
      </c>
      <c r="D132" s="4">
        <f>D102+D92+D112+D122</f>
        <v>5350.9</v>
      </c>
      <c r="E132" s="4">
        <f>E102+E92+E112</f>
        <v>1337.5</v>
      </c>
      <c r="F132" s="4">
        <f>F102+F92+F112</f>
        <v>0</v>
      </c>
      <c r="G132" s="30">
        <f>E132/C132</f>
        <v>0.2499579509988974</v>
      </c>
      <c r="H132" s="5" t="e">
        <f>E132/#REF!</f>
        <v>#REF!</v>
      </c>
      <c r="I132" s="5" t="e">
        <f>E132/#REF!</f>
        <v>#REF!</v>
      </c>
      <c r="J132" s="15">
        <f>E132/C132</f>
        <v>0.2499579509988974</v>
      </c>
      <c r="K132" s="16">
        <f>E132/D132</f>
        <v>0.2499579509988974</v>
      </c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  <c r="IO132" s="9"/>
    </row>
    <row r="133" spans="1:249" ht="12.75">
      <c r="A133" s="20" t="s">
        <v>46</v>
      </c>
      <c r="B133" s="11"/>
      <c r="C133" s="4">
        <f>C103+C93+C113</f>
        <v>5598.3</v>
      </c>
      <c r="D133" s="4">
        <f>D103+D93+D113+D123</f>
        <v>5750.5</v>
      </c>
      <c r="E133" s="4">
        <f>E103+E93+E113+E123</f>
        <v>1740.6</v>
      </c>
      <c r="F133" s="4">
        <f>F103+F93+F113</f>
        <v>0</v>
      </c>
      <c r="G133" s="30">
        <f>E133/C133</f>
        <v>0.31091581372916777</v>
      </c>
      <c r="H133" s="5" t="e">
        <f>E133/#REF!</f>
        <v>#REF!</v>
      </c>
      <c r="I133" s="5" t="e">
        <f>E133/#REF!</f>
        <v>#REF!</v>
      </c>
      <c r="J133" s="15">
        <f>E133/C133</f>
        <v>0.31091581372916777</v>
      </c>
      <c r="K133" s="16">
        <f>E133/D133</f>
        <v>0.3026867228936614</v>
      </c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</row>
    <row r="134" spans="1:249" ht="12.75">
      <c r="A134" s="20" t="s">
        <v>47</v>
      </c>
      <c r="B134" s="11"/>
      <c r="C134" s="4">
        <f>C104+C94+C114</f>
        <v>3466.4</v>
      </c>
      <c r="D134" s="4">
        <f>D104+D94+D114+D124</f>
        <v>4669.599999999999</v>
      </c>
      <c r="E134" s="4">
        <f>E104+E94+E114</f>
        <v>866.6</v>
      </c>
      <c r="F134" s="4">
        <f>F104+F94+F114</f>
        <v>0</v>
      </c>
      <c r="G134" s="30">
        <f>E134/C134</f>
        <v>0.25</v>
      </c>
      <c r="H134" s="5" t="e">
        <f>E134/#REF!</f>
        <v>#REF!</v>
      </c>
      <c r="I134" s="5" t="e">
        <f>E134/#REF!</f>
        <v>#REF!</v>
      </c>
      <c r="J134" s="15">
        <f>E134/C134</f>
        <v>0.25</v>
      </c>
      <c r="K134" s="16">
        <f>E134/D134</f>
        <v>0.1855833476100737</v>
      </c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/>
      <c r="IO134" s="9"/>
    </row>
    <row r="135" spans="1:11" ht="12.75">
      <c r="A135" s="20" t="s">
        <v>48</v>
      </c>
      <c r="B135" s="11"/>
      <c r="C135" s="4">
        <f>C105+C95+C115</f>
        <v>5910.799999999999</v>
      </c>
      <c r="D135" s="4">
        <f>D105+D95+D115+D125</f>
        <v>5910.799999999999</v>
      </c>
      <c r="E135" s="4">
        <f>E105+E95+E115+E125</f>
        <v>1741.5</v>
      </c>
      <c r="F135" s="4">
        <f>F105+F95+F115</f>
        <v>0</v>
      </c>
      <c r="G135" s="30">
        <f>E135/C135</f>
        <v>0.2946301685051093</v>
      </c>
      <c r="H135" s="5" t="e">
        <f>E135/#REF!</f>
        <v>#REF!</v>
      </c>
      <c r="I135" s="5" t="e">
        <f>E135/#REF!</f>
        <v>#REF!</v>
      </c>
      <c r="J135" s="15">
        <f>E135/C135</f>
        <v>0.2946301685051093</v>
      </c>
      <c r="K135" s="16">
        <f>E135/D135</f>
        <v>0.2946301685051093</v>
      </c>
    </row>
    <row r="136" spans="1:11" ht="12.75">
      <c r="A136" s="20" t="s">
        <v>49</v>
      </c>
      <c r="B136" s="11"/>
      <c r="C136" s="4">
        <f>C106+C96+C116</f>
        <v>5630.400000000001</v>
      </c>
      <c r="D136" s="4">
        <f>D106+D96+D116+D126</f>
        <v>7319.6</v>
      </c>
      <c r="E136" s="4">
        <f>E106+E96+E116</f>
        <v>117.3</v>
      </c>
      <c r="F136" s="4">
        <f>F106+F96+F116</f>
        <v>0</v>
      </c>
      <c r="G136" s="4">
        <f>G106+G96+G116</f>
        <v>0</v>
      </c>
      <c r="H136" s="4">
        <f>H106+H96+H116</f>
        <v>0</v>
      </c>
      <c r="I136" s="4">
        <f>I106+I96+I116</f>
        <v>0</v>
      </c>
      <c r="J136" s="15">
        <f>E136/C136</f>
        <v>0.020833333333333332</v>
      </c>
      <c r="K136" s="16">
        <f>E136/D136</f>
        <v>0.016025465872452044</v>
      </c>
    </row>
    <row r="137" spans="1:249" ht="16.5">
      <c r="A137" s="121" t="s">
        <v>35</v>
      </c>
      <c r="B137" s="122"/>
      <c r="C137" s="17">
        <f>C127+C77</f>
        <v>94124.4</v>
      </c>
      <c r="D137" s="17">
        <f>D127+D77</f>
        <v>98346.4</v>
      </c>
      <c r="E137" s="17">
        <f>E127+E77</f>
        <v>18918.4</v>
      </c>
      <c r="F137" s="74">
        <f>F127+F77</f>
        <v>0</v>
      </c>
      <c r="G137" s="18">
        <f>E137/C137</f>
        <v>0.20099357871072754</v>
      </c>
      <c r="H137" s="18" t="e">
        <f>E137/#REF!</f>
        <v>#REF!</v>
      </c>
      <c r="I137" s="18" t="e">
        <f>E137/#REF!</f>
        <v>#REF!</v>
      </c>
      <c r="J137" s="91">
        <f>E137/C137</f>
        <v>0.20099357871072754</v>
      </c>
      <c r="K137" s="91">
        <f>E137/D137</f>
        <v>0.19236494675961704</v>
      </c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2"/>
      <c r="Z137" s="92"/>
      <c r="AA137" s="92"/>
      <c r="AB137" s="92"/>
      <c r="AC137" s="92"/>
      <c r="AD137" s="92"/>
      <c r="AE137" s="92"/>
      <c r="AF137" s="92"/>
      <c r="AG137" s="92"/>
      <c r="AH137" s="92"/>
      <c r="AI137" s="92"/>
      <c r="AJ137" s="92"/>
      <c r="AK137" s="92"/>
      <c r="AL137" s="92"/>
      <c r="AM137" s="92"/>
      <c r="AN137" s="92"/>
      <c r="AO137" s="92"/>
      <c r="AP137" s="92"/>
      <c r="AQ137" s="92"/>
      <c r="AR137" s="92"/>
      <c r="AS137" s="92"/>
      <c r="AT137" s="92"/>
      <c r="AU137" s="92"/>
      <c r="AV137" s="92"/>
      <c r="AW137" s="92"/>
      <c r="AX137" s="92"/>
      <c r="AY137" s="92"/>
      <c r="AZ137" s="92"/>
      <c r="BA137" s="92"/>
      <c r="BB137" s="92"/>
      <c r="BC137" s="92"/>
      <c r="BD137" s="92"/>
      <c r="BE137" s="92"/>
      <c r="BF137" s="92"/>
      <c r="BG137" s="92"/>
      <c r="BH137" s="92"/>
      <c r="BI137" s="92"/>
      <c r="BJ137" s="92"/>
      <c r="BK137" s="92"/>
      <c r="BL137" s="92"/>
      <c r="BM137" s="92"/>
      <c r="BN137" s="92"/>
      <c r="BO137" s="92"/>
      <c r="BP137" s="92"/>
      <c r="BQ137" s="92"/>
      <c r="BR137" s="92"/>
      <c r="BS137" s="92"/>
      <c r="BT137" s="92"/>
      <c r="BU137" s="92"/>
      <c r="BV137" s="92"/>
      <c r="BW137" s="92"/>
      <c r="BX137" s="92"/>
      <c r="BY137" s="92"/>
      <c r="BZ137" s="92"/>
      <c r="CA137" s="92"/>
      <c r="CB137" s="92"/>
      <c r="CC137" s="92"/>
      <c r="CD137" s="92"/>
      <c r="CE137" s="92"/>
      <c r="CF137" s="92"/>
      <c r="CG137" s="92"/>
      <c r="CH137" s="92"/>
      <c r="CI137" s="92"/>
      <c r="CJ137" s="92"/>
      <c r="CK137" s="92"/>
      <c r="CL137" s="92"/>
      <c r="CM137" s="92"/>
      <c r="CN137" s="92"/>
      <c r="CO137" s="92"/>
      <c r="CP137" s="92"/>
      <c r="CQ137" s="92"/>
      <c r="CR137" s="92"/>
      <c r="CS137" s="92"/>
      <c r="CT137" s="92"/>
      <c r="CU137" s="92"/>
      <c r="CV137" s="92"/>
      <c r="CW137" s="92"/>
      <c r="CX137" s="92"/>
      <c r="CY137" s="92"/>
      <c r="CZ137" s="92"/>
      <c r="DA137" s="92"/>
      <c r="DB137" s="92"/>
      <c r="DC137" s="92"/>
      <c r="DD137" s="92"/>
      <c r="DE137" s="92"/>
      <c r="DF137" s="92"/>
      <c r="DG137" s="92"/>
      <c r="DH137" s="92"/>
      <c r="DI137" s="92"/>
      <c r="DJ137" s="92"/>
      <c r="DK137" s="92"/>
      <c r="DL137" s="92"/>
      <c r="DM137" s="92"/>
      <c r="DN137" s="92"/>
      <c r="DO137" s="92"/>
      <c r="DP137" s="92"/>
      <c r="DQ137" s="92"/>
      <c r="DR137" s="92"/>
      <c r="DS137" s="92"/>
      <c r="DT137" s="92"/>
      <c r="DU137" s="92"/>
      <c r="DV137" s="92"/>
      <c r="DW137" s="92"/>
      <c r="DX137" s="92"/>
      <c r="DY137" s="92"/>
      <c r="DZ137" s="92"/>
      <c r="EA137" s="92"/>
      <c r="EB137" s="92"/>
      <c r="EC137" s="92"/>
      <c r="ED137" s="92"/>
      <c r="EE137" s="92"/>
      <c r="EF137" s="92"/>
      <c r="EG137" s="92"/>
      <c r="EH137" s="92"/>
      <c r="EI137" s="92"/>
      <c r="EJ137" s="92"/>
      <c r="EK137" s="92"/>
      <c r="EL137" s="92"/>
      <c r="EM137" s="92"/>
      <c r="EN137" s="92"/>
      <c r="EO137" s="92"/>
      <c r="EP137" s="92"/>
      <c r="EQ137" s="92"/>
      <c r="ER137" s="92"/>
      <c r="ES137" s="92"/>
      <c r="ET137" s="92"/>
      <c r="EU137" s="92"/>
      <c r="EV137" s="92"/>
      <c r="EW137" s="92"/>
      <c r="EX137" s="92"/>
      <c r="EY137" s="92"/>
      <c r="EZ137" s="92"/>
      <c r="FA137" s="92"/>
      <c r="FB137" s="92"/>
      <c r="FC137" s="92"/>
      <c r="FD137" s="92"/>
      <c r="FE137" s="92"/>
      <c r="FF137" s="92"/>
      <c r="FG137" s="92"/>
      <c r="FH137" s="92"/>
      <c r="FI137" s="92"/>
      <c r="FJ137" s="92"/>
      <c r="FK137" s="92"/>
      <c r="FL137" s="92"/>
      <c r="FM137" s="92"/>
      <c r="FN137" s="92"/>
      <c r="FO137" s="92"/>
      <c r="FP137" s="92"/>
      <c r="FQ137" s="92"/>
      <c r="FR137" s="92"/>
      <c r="FS137" s="92"/>
      <c r="FT137" s="92"/>
      <c r="FU137" s="92"/>
      <c r="FV137" s="92"/>
      <c r="FW137" s="92"/>
      <c r="FX137" s="92"/>
      <c r="FY137" s="92"/>
      <c r="FZ137" s="92"/>
      <c r="GA137" s="92"/>
      <c r="GB137" s="92"/>
      <c r="GC137" s="92"/>
      <c r="GD137" s="92"/>
      <c r="GE137" s="92"/>
      <c r="GF137" s="92"/>
      <c r="GG137" s="92"/>
      <c r="GH137" s="92"/>
      <c r="GI137" s="92"/>
      <c r="GJ137" s="92"/>
      <c r="GK137" s="92"/>
      <c r="GL137" s="92"/>
      <c r="GM137" s="92"/>
      <c r="GN137" s="92"/>
      <c r="GO137" s="92"/>
      <c r="GP137" s="92"/>
      <c r="GQ137" s="92"/>
      <c r="GR137" s="92"/>
      <c r="GS137" s="92"/>
      <c r="GT137" s="92"/>
      <c r="GU137" s="92"/>
      <c r="GV137" s="92"/>
      <c r="GW137" s="92"/>
      <c r="GX137" s="92"/>
      <c r="GY137" s="92"/>
      <c r="GZ137" s="92"/>
      <c r="HA137" s="92"/>
      <c r="HB137" s="92"/>
      <c r="HC137" s="92"/>
      <c r="HD137" s="92"/>
      <c r="HE137" s="92"/>
      <c r="HF137" s="92"/>
      <c r="HG137" s="92"/>
      <c r="HH137" s="92"/>
      <c r="HI137" s="92"/>
      <c r="HJ137" s="92"/>
      <c r="HK137" s="92"/>
      <c r="HL137" s="92"/>
      <c r="HM137" s="92"/>
      <c r="HN137" s="92"/>
      <c r="HO137" s="92"/>
      <c r="HP137" s="92"/>
      <c r="HQ137" s="92"/>
      <c r="HR137" s="92"/>
      <c r="HS137" s="92"/>
      <c r="HT137" s="92"/>
      <c r="HU137" s="92"/>
      <c r="HV137" s="92"/>
      <c r="HW137" s="92"/>
      <c r="HX137" s="92"/>
      <c r="HY137" s="92"/>
      <c r="HZ137" s="92"/>
      <c r="IA137" s="92"/>
      <c r="IB137" s="92"/>
      <c r="IC137" s="92"/>
      <c r="ID137" s="92"/>
      <c r="IE137" s="92"/>
      <c r="IF137" s="92"/>
      <c r="IG137" s="92"/>
      <c r="IH137" s="92"/>
      <c r="II137" s="92"/>
      <c r="IJ137" s="92"/>
      <c r="IK137" s="92"/>
      <c r="IL137" s="92"/>
      <c r="IM137" s="92"/>
      <c r="IN137" s="92"/>
      <c r="IO137" s="92"/>
    </row>
    <row r="138" spans="1:11" ht="15.75">
      <c r="A138" s="22" t="s">
        <v>41</v>
      </c>
      <c r="B138" s="23"/>
      <c r="C138" s="24">
        <f>C78+C128</f>
        <v>8259</v>
      </c>
      <c r="D138" s="24">
        <f>D78+D128</f>
        <v>8259</v>
      </c>
      <c r="E138" s="24">
        <f>E78+E128</f>
        <v>1634.6</v>
      </c>
      <c r="F138" s="75">
        <f>F78+F128</f>
        <v>0</v>
      </c>
      <c r="G138" s="50">
        <f>E138/C138</f>
        <v>0.19791742341687854</v>
      </c>
      <c r="H138" s="50" t="e">
        <f>E138/#REF!</f>
        <v>#REF!</v>
      </c>
      <c r="I138" s="50" t="e">
        <f>E138/#REF!</f>
        <v>#REF!</v>
      </c>
      <c r="J138" s="82">
        <f>E138/C138</f>
        <v>0.19791742341687854</v>
      </c>
      <c r="K138" s="51">
        <f>E138/D138</f>
        <v>0.19791742341687854</v>
      </c>
    </row>
    <row r="139" spans="1:11" ht="15.75">
      <c r="A139" s="22" t="s">
        <v>42</v>
      </c>
      <c r="B139" s="23"/>
      <c r="C139" s="24">
        <f>C79+C129</f>
        <v>5738</v>
      </c>
      <c r="D139" s="24">
        <f>D79+D129</f>
        <v>5738</v>
      </c>
      <c r="E139" s="24">
        <f>E79+E129</f>
        <v>1270.8</v>
      </c>
      <c r="F139" s="75">
        <f>F79+F129</f>
        <v>0</v>
      </c>
      <c r="G139" s="50">
        <f>E139/C139</f>
        <v>0.22147089578250262</v>
      </c>
      <c r="H139" s="50" t="e">
        <f>E139/#REF!</f>
        <v>#REF!</v>
      </c>
      <c r="I139" s="50" t="e">
        <f>E139/#REF!</f>
        <v>#REF!</v>
      </c>
      <c r="J139" s="82">
        <f>E139/C139</f>
        <v>0.22147089578250262</v>
      </c>
      <c r="K139" s="51">
        <f>E139/D139</f>
        <v>0.22147089578250262</v>
      </c>
    </row>
    <row r="140" spans="1:11" ht="15.75">
      <c r="A140" s="22" t="s">
        <v>43</v>
      </c>
      <c r="B140" s="23"/>
      <c r="C140" s="24">
        <f>C80+C130</f>
        <v>7911.799999999999</v>
      </c>
      <c r="D140" s="24">
        <f>D80+D130</f>
        <v>7911.799999999999</v>
      </c>
      <c r="E140" s="24">
        <f>E80+E130</f>
        <v>1742.4</v>
      </c>
      <c r="F140" s="75">
        <f>F80+F130</f>
        <v>0</v>
      </c>
      <c r="G140" s="50">
        <f>E140/C140</f>
        <v>0.22022801385272633</v>
      </c>
      <c r="H140" s="50" t="e">
        <f>E140/#REF!</f>
        <v>#REF!</v>
      </c>
      <c r="I140" s="50" t="e">
        <f>E140/#REF!</f>
        <v>#REF!</v>
      </c>
      <c r="J140" s="82">
        <f>E140/C140</f>
        <v>0.22022801385272633</v>
      </c>
      <c r="K140" s="51">
        <f>E140/D140</f>
        <v>0.22022801385272633</v>
      </c>
    </row>
    <row r="141" spans="1:11" ht="15.75">
      <c r="A141" s="22" t="s">
        <v>44</v>
      </c>
      <c r="B141" s="23"/>
      <c r="C141" s="24">
        <f>C81+C131</f>
        <v>6727.3</v>
      </c>
      <c r="D141" s="24">
        <f>D81+D131</f>
        <v>7904.700000000001</v>
      </c>
      <c r="E141" s="24">
        <f>E81+E131</f>
        <v>1128.6</v>
      </c>
      <c r="F141" s="75">
        <f>F81+F131</f>
        <v>0</v>
      </c>
      <c r="G141" s="50">
        <f>E141/C141</f>
        <v>0.16776418473979157</v>
      </c>
      <c r="H141" s="50" t="e">
        <f>E141/#REF!</f>
        <v>#REF!</v>
      </c>
      <c r="I141" s="50" t="e">
        <f>E141/#REF!</f>
        <v>#REF!</v>
      </c>
      <c r="J141" s="82">
        <f>E141/C141</f>
        <v>0.16776418473979157</v>
      </c>
      <c r="K141" s="51">
        <f>E141/D141</f>
        <v>0.14277581691904814</v>
      </c>
    </row>
    <row r="142" spans="1:11" ht="15.75">
      <c r="A142" s="22" t="s">
        <v>45</v>
      </c>
      <c r="B142" s="23"/>
      <c r="C142" s="24">
        <f>C82+C132</f>
        <v>6945.799999999999</v>
      </c>
      <c r="D142" s="24">
        <f>D82+D132</f>
        <v>6945.799999999999</v>
      </c>
      <c r="E142" s="24">
        <f>E82+E132</f>
        <v>1606.9</v>
      </c>
      <c r="F142" s="75">
        <f>F82+F132</f>
        <v>0</v>
      </c>
      <c r="G142" s="50">
        <f>E142/C142</f>
        <v>0.23134844078435893</v>
      </c>
      <c r="H142" s="50" t="e">
        <f>E142/#REF!</f>
        <v>#REF!</v>
      </c>
      <c r="I142" s="50" t="e">
        <f>E142/#REF!</f>
        <v>#REF!</v>
      </c>
      <c r="J142" s="82">
        <f>E142/C142</f>
        <v>0.23134844078435893</v>
      </c>
      <c r="K142" s="51">
        <f>E142/D142</f>
        <v>0.23134844078435893</v>
      </c>
    </row>
    <row r="143" spans="1:11" ht="15.75">
      <c r="A143" s="22" t="s">
        <v>46</v>
      </c>
      <c r="B143" s="23"/>
      <c r="C143" s="24">
        <f>C83+C133</f>
        <v>9714.1</v>
      </c>
      <c r="D143" s="24">
        <f>D83+D133</f>
        <v>9866.3</v>
      </c>
      <c r="E143" s="24">
        <f>E83+E133</f>
        <v>2654.2</v>
      </c>
      <c r="F143" s="75">
        <f>F83+F133</f>
        <v>0</v>
      </c>
      <c r="G143" s="50">
        <f>E143/C143</f>
        <v>0.27323169413532905</v>
      </c>
      <c r="H143" s="50" t="e">
        <f>E143/#REF!</f>
        <v>#REF!</v>
      </c>
      <c r="I143" s="50" t="e">
        <f>E143/#REF!</f>
        <v>#REF!</v>
      </c>
      <c r="J143" s="82">
        <f>E143/C143</f>
        <v>0.27323169413532905</v>
      </c>
      <c r="K143" s="51">
        <f>E143/D143</f>
        <v>0.2690167540009933</v>
      </c>
    </row>
    <row r="144" spans="1:11" ht="15.75">
      <c r="A144" s="22" t="s">
        <v>47</v>
      </c>
      <c r="B144" s="23"/>
      <c r="C144" s="24">
        <f>C84+C134</f>
        <v>5511.5</v>
      </c>
      <c r="D144" s="24">
        <f>D84+D134</f>
        <v>6714.699999999999</v>
      </c>
      <c r="E144" s="24">
        <f>E84+E134</f>
        <v>1197.7</v>
      </c>
      <c r="F144" s="75">
        <f>F84+F134</f>
        <v>0</v>
      </c>
      <c r="G144" s="50">
        <f>E144/C144</f>
        <v>0.21730926245123833</v>
      </c>
      <c r="H144" s="50" t="e">
        <f>E144/#REF!</f>
        <v>#REF!</v>
      </c>
      <c r="I144" s="50" t="e">
        <f>E144/#REF!</f>
        <v>#REF!</v>
      </c>
      <c r="J144" s="82">
        <f>E144/C144</f>
        <v>0.21730926245123833</v>
      </c>
      <c r="K144" s="51">
        <f>E144/D144</f>
        <v>0.17836984526486668</v>
      </c>
    </row>
    <row r="145" spans="1:11" ht="15.75">
      <c r="A145" s="22" t="s">
        <v>48</v>
      </c>
      <c r="B145" s="23"/>
      <c r="C145" s="24">
        <f>C85+C135</f>
        <v>8698.5</v>
      </c>
      <c r="D145" s="24">
        <f>D85+D135</f>
        <v>8698.5</v>
      </c>
      <c r="E145" s="24">
        <f>E85+E135</f>
        <v>2277.4</v>
      </c>
      <c r="F145" s="75">
        <f>F85+F135</f>
        <v>0</v>
      </c>
      <c r="G145" s="50">
        <f>E145/C145</f>
        <v>0.2618152555038225</v>
      </c>
      <c r="H145" s="50" t="e">
        <f>E145/#REF!</f>
        <v>#REF!</v>
      </c>
      <c r="I145" s="50" t="e">
        <f>E145/#REF!</f>
        <v>#REF!</v>
      </c>
      <c r="J145" s="82">
        <f>E145/C145</f>
        <v>0.2618152555038225</v>
      </c>
      <c r="K145" s="51">
        <f>E145/D145</f>
        <v>0.2618152555038225</v>
      </c>
    </row>
    <row r="146" spans="1:11" ht="15.75">
      <c r="A146" s="25" t="s">
        <v>49</v>
      </c>
      <c r="B146" s="23"/>
      <c r="C146" s="24">
        <f>C86+C136</f>
        <v>34618.399999999994</v>
      </c>
      <c r="D146" s="24">
        <f>D86+D136</f>
        <v>36307.6</v>
      </c>
      <c r="E146" s="24">
        <f>E86+E136</f>
        <v>5405.8</v>
      </c>
      <c r="F146" s="24">
        <f>F86+F136</f>
        <v>0</v>
      </c>
      <c r="G146" s="50">
        <f>E146/C146</f>
        <v>0.1561539528112218</v>
      </c>
      <c r="H146" s="50" t="e">
        <f>E146/#REF!</f>
        <v>#REF!</v>
      </c>
      <c r="I146" s="50" t="e">
        <f>E146/#REF!</f>
        <v>#REF!</v>
      </c>
      <c r="J146" s="82">
        <f>E146/C146</f>
        <v>0.1561539528112218</v>
      </c>
      <c r="K146" s="51">
        <f>E146/D146</f>
        <v>0.14888893785323185</v>
      </c>
    </row>
    <row r="147" spans="8:11" ht="12.75">
      <c r="H147" s="68"/>
      <c r="I147" s="68"/>
      <c r="J147" s="68"/>
      <c r="K147" s="68"/>
    </row>
    <row r="148" spans="8:11" ht="12.75">
      <c r="H148" s="68"/>
      <c r="I148" s="68"/>
      <c r="J148" s="68"/>
      <c r="K148" s="68"/>
    </row>
    <row r="149" spans="8:11" ht="12.75">
      <c r="H149" s="68"/>
      <c r="I149" s="68"/>
      <c r="J149" s="68"/>
      <c r="K149" s="68"/>
    </row>
    <row r="150" spans="8:11" ht="12.75">
      <c r="H150" s="68"/>
      <c r="I150" s="68"/>
      <c r="J150" s="68"/>
      <c r="K150" s="68"/>
    </row>
    <row r="151" spans="8:11" ht="12.75">
      <c r="H151" s="68"/>
      <c r="I151" s="68"/>
      <c r="J151" s="68"/>
      <c r="K151" s="68"/>
    </row>
    <row r="152" spans="8:11" ht="12.75">
      <c r="H152" s="68"/>
      <c r="I152" s="68"/>
      <c r="J152" s="68"/>
      <c r="K152" s="68"/>
    </row>
    <row r="153" spans="8:11" ht="12.75">
      <c r="H153" s="68"/>
      <c r="I153" s="68"/>
      <c r="J153" s="68"/>
      <c r="K153" s="68"/>
    </row>
    <row r="154" spans="8:11" ht="12.75">
      <c r="H154" s="68"/>
      <c r="I154" s="68"/>
      <c r="J154" s="68"/>
      <c r="K154" s="68"/>
    </row>
    <row r="155" spans="8:11" ht="12.75">
      <c r="H155" s="68"/>
      <c r="I155" s="68"/>
      <c r="J155" s="68"/>
      <c r="K155" s="68"/>
    </row>
    <row r="156" spans="8:11" ht="12.75">
      <c r="H156" s="68"/>
      <c r="I156" s="68"/>
      <c r="J156" s="68"/>
      <c r="K156" s="68"/>
    </row>
    <row r="157" spans="8:11" ht="12.75">
      <c r="H157" s="68"/>
      <c r="I157" s="68"/>
      <c r="J157" s="68"/>
      <c r="K157" s="68"/>
    </row>
    <row r="158" spans="8:11" ht="12.75">
      <c r="H158" s="68"/>
      <c r="I158" s="68"/>
      <c r="J158" s="68"/>
      <c r="K158" s="68"/>
    </row>
    <row r="159" spans="8:11" ht="12.75">
      <c r="H159" s="68"/>
      <c r="I159" s="68"/>
      <c r="J159" s="68"/>
      <c r="K159" s="68"/>
    </row>
    <row r="160" spans="8:11" ht="12.75">
      <c r="H160" s="68"/>
      <c r="I160" s="68"/>
      <c r="J160" s="68"/>
      <c r="K160" s="68"/>
    </row>
    <row r="161" spans="8:11" ht="12.75">
      <c r="H161" s="68"/>
      <c r="I161" s="68"/>
      <c r="J161" s="68"/>
      <c r="K161" s="68"/>
    </row>
    <row r="162" spans="8:11" ht="12.75">
      <c r="H162" s="68"/>
      <c r="I162" s="68"/>
      <c r="J162" s="68"/>
      <c r="K162" s="68"/>
    </row>
    <row r="163" spans="8:11" ht="12.75">
      <c r="H163" s="68"/>
      <c r="I163" s="68"/>
      <c r="J163" s="68"/>
      <c r="K163" s="68"/>
    </row>
    <row r="164" spans="8:11" ht="12.75">
      <c r="H164" s="68"/>
      <c r="I164" s="68"/>
      <c r="J164" s="68"/>
      <c r="K164" s="68"/>
    </row>
    <row r="165" spans="8:11" ht="12.75">
      <c r="H165" s="68"/>
      <c r="I165" s="68"/>
      <c r="J165" s="68"/>
      <c r="K165" s="68"/>
    </row>
    <row r="166" spans="8:11" ht="12.75">
      <c r="H166" s="68"/>
      <c r="I166" s="68"/>
      <c r="J166" s="68"/>
      <c r="K166" s="68"/>
    </row>
    <row r="167" spans="8:11" ht="12.75">
      <c r="H167" s="68"/>
      <c r="I167" s="68"/>
      <c r="J167" s="68"/>
      <c r="K167" s="68"/>
    </row>
    <row r="168" spans="8:11" ht="12.75">
      <c r="H168" s="68"/>
      <c r="I168" s="68"/>
      <c r="J168" s="68"/>
      <c r="K168" s="68"/>
    </row>
    <row r="169" spans="8:11" ht="12.75">
      <c r="H169" s="68"/>
      <c r="I169" s="68"/>
      <c r="J169" s="68"/>
      <c r="K169" s="68"/>
    </row>
    <row r="170" spans="8:11" ht="12.75">
      <c r="H170" s="68"/>
      <c r="I170" s="68"/>
      <c r="J170" s="68"/>
      <c r="K170" s="68"/>
    </row>
    <row r="171" spans="8:11" ht="12.75">
      <c r="H171" s="68"/>
      <c r="I171" s="68"/>
      <c r="J171" s="68"/>
      <c r="K171" s="68"/>
    </row>
    <row r="172" spans="8:11" ht="12.75">
      <c r="H172" s="68"/>
      <c r="I172" s="68"/>
      <c r="J172" s="68"/>
      <c r="K172" s="68"/>
    </row>
    <row r="173" spans="8:11" ht="12.75">
      <c r="H173" s="68"/>
      <c r="I173" s="68"/>
      <c r="J173" s="68"/>
      <c r="K173" s="68"/>
    </row>
    <row r="174" spans="8:11" ht="12.75">
      <c r="H174" s="68"/>
      <c r="I174" s="68"/>
      <c r="J174" s="68"/>
      <c r="K174" s="68"/>
    </row>
    <row r="175" spans="8:11" ht="12.75">
      <c r="H175" s="68"/>
      <c r="I175" s="68"/>
      <c r="J175" s="68"/>
      <c r="K175" s="68"/>
    </row>
    <row r="176" spans="8:11" ht="12.75">
      <c r="H176" s="68"/>
      <c r="I176" s="68"/>
      <c r="J176" s="68"/>
      <c r="K176" s="68"/>
    </row>
    <row r="177" spans="8:11" ht="12.75">
      <c r="H177" s="68"/>
      <c r="I177" s="68"/>
      <c r="J177" s="68"/>
      <c r="K177" s="68"/>
    </row>
    <row r="178" spans="8:11" ht="12.75">
      <c r="H178" s="68"/>
      <c r="I178" s="68"/>
      <c r="J178" s="68"/>
      <c r="K178" s="68"/>
    </row>
    <row r="179" spans="8:11" ht="12.75">
      <c r="H179" s="68"/>
      <c r="I179" s="68"/>
      <c r="J179" s="68"/>
      <c r="K179" s="68"/>
    </row>
    <row r="180" spans="8:11" ht="12.75">
      <c r="H180" s="68"/>
      <c r="I180" s="68"/>
      <c r="J180" s="68"/>
      <c r="K180" s="68"/>
    </row>
    <row r="181" spans="8:11" ht="12.75">
      <c r="H181" s="68"/>
      <c r="I181" s="68"/>
      <c r="J181" s="68"/>
      <c r="K181" s="68"/>
    </row>
    <row r="182" spans="8:11" ht="12.75">
      <c r="H182" s="68"/>
      <c r="I182" s="68"/>
      <c r="J182" s="68"/>
      <c r="K182" s="68"/>
    </row>
    <row r="183" spans="8:11" ht="12.75">
      <c r="H183" s="68"/>
      <c r="I183" s="68"/>
      <c r="J183" s="68"/>
      <c r="K183" s="68"/>
    </row>
    <row r="184" spans="8:11" ht="12.75">
      <c r="H184" s="68"/>
      <c r="I184" s="68"/>
      <c r="J184" s="68"/>
      <c r="K184" s="68"/>
    </row>
    <row r="185" spans="8:11" ht="12.75">
      <c r="H185" s="68"/>
      <c r="I185" s="68"/>
      <c r="J185" s="68"/>
      <c r="K185" s="68"/>
    </row>
    <row r="186" spans="8:11" ht="12.75">
      <c r="H186" s="68"/>
      <c r="I186" s="68"/>
      <c r="J186" s="68"/>
      <c r="K186" s="68"/>
    </row>
    <row r="187" spans="8:11" ht="12.75">
      <c r="H187" s="68"/>
      <c r="I187" s="68"/>
      <c r="J187" s="68"/>
      <c r="K187" s="68"/>
    </row>
    <row r="188" spans="8:11" ht="12.75">
      <c r="H188" s="68"/>
      <c r="I188" s="68"/>
      <c r="J188" s="68"/>
      <c r="K188" s="68"/>
    </row>
    <row r="189" spans="8:11" ht="12.75">
      <c r="H189" s="68"/>
      <c r="I189" s="68"/>
      <c r="J189" s="68"/>
      <c r="K189" s="68"/>
    </row>
    <row r="190" spans="8:11" ht="12.75">
      <c r="H190" s="68"/>
      <c r="I190" s="68"/>
      <c r="J190" s="68"/>
      <c r="K190" s="68"/>
    </row>
    <row r="191" spans="8:11" ht="12.75">
      <c r="H191" s="68"/>
      <c r="I191" s="68"/>
      <c r="J191" s="68"/>
      <c r="K191" s="68"/>
    </row>
    <row r="192" spans="8:11" ht="12.75">
      <c r="H192" s="68"/>
      <c r="I192" s="68"/>
      <c r="J192" s="68"/>
      <c r="K192" s="68"/>
    </row>
    <row r="193" spans="8:11" ht="12.75">
      <c r="H193" s="68"/>
      <c r="I193" s="68"/>
      <c r="J193" s="68"/>
      <c r="K193" s="68"/>
    </row>
    <row r="194" spans="8:11" ht="12.75">
      <c r="H194" s="68"/>
      <c r="I194" s="68"/>
      <c r="J194" s="68"/>
      <c r="K194" s="68"/>
    </row>
    <row r="195" spans="8:11" ht="12.75">
      <c r="H195" s="68"/>
      <c r="I195" s="68"/>
      <c r="J195" s="68"/>
      <c r="K195" s="68"/>
    </row>
    <row r="196" spans="8:11" ht="12.75">
      <c r="H196" s="68"/>
      <c r="I196" s="68"/>
      <c r="J196" s="68"/>
      <c r="K196" s="68"/>
    </row>
    <row r="197" spans="8:11" ht="12.75">
      <c r="H197" s="68"/>
      <c r="I197" s="68"/>
      <c r="J197" s="68"/>
      <c r="K197" s="68"/>
    </row>
    <row r="198" spans="8:11" ht="12.75">
      <c r="H198" s="68"/>
      <c r="I198" s="68"/>
      <c r="J198" s="68"/>
      <c r="K198" s="68"/>
    </row>
    <row r="199" spans="8:11" ht="12.75">
      <c r="H199" s="68"/>
      <c r="I199" s="68"/>
      <c r="J199" s="68"/>
      <c r="K199" s="68"/>
    </row>
    <row r="200" spans="8:11" ht="12.75">
      <c r="H200" s="68"/>
      <c r="I200" s="68"/>
      <c r="J200" s="68"/>
      <c r="K200" s="68"/>
    </row>
    <row r="201" spans="8:11" ht="12.75">
      <c r="H201" s="68"/>
      <c r="I201" s="68"/>
      <c r="J201" s="68"/>
      <c r="K201" s="68"/>
    </row>
    <row r="202" spans="8:11" ht="12.75">
      <c r="H202" s="68"/>
      <c r="I202" s="68"/>
      <c r="J202" s="68"/>
      <c r="K202" s="68"/>
    </row>
    <row r="203" spans="8:11" ht="12.75">
      <c r="H203" s="68"/>
      <c r="I203" s="68"/>
      <c r="J203" s="68"/>
      <c r="K203" s="68"/>
    </row>
    <row r="204" spans="8:11" ht="12.75">
      <c r="H204" s="68"/>
      <c r="I204" s="68"/>
      <c r="J204" s="68"/>
      <c r="K204" s="68"/>
    </row>
    <row r="205" spans="8:11" ht="12.75">
      <c r="H205" s="68"/>
      <c r="I205" s="68"/>
      <c r="J205" s="68"/>
      <c r="K205" s="68"/>
    </row>
    <row r="206" spans="8:11" ht="12.75">
      <c r="H206" s="68"/>
      <c r="I206" s="68"/>
      <c r="J206" s="68"/>
      <c r="K206" s="68"/>
    </row>
    <row r="207" spans="8:11" ht="12.75">
      <c r="H207" s="68"/>
      <c r="I207" s="68"/>
      <c r="J207" s="68"/>
      <c r="K207" s="68"/>
    </row>
    <row r="208" spans="8:11" ht="12.75">
      <c r="H208" s="68"/>
      <c r="I208" s="68"/>
      <c r="J208" s="68"/>
      <c r="K208" s="68"/>
    </row>
    <row r="209" spans="8:11" ht="12.75">
      <c r="H209" s="68"/>
      <c r="I209" s="68"/>
      <c r="J209" s="68"/>
      <c r="K209" s="68"/>
    </row>
    <row r="210" spans="8:11" ht="12.75">
      <c r="H210" s="68"/>
      <c r="I210" s="68"/>
      <c r="J210" s="68"/>
      <c r="K210" s="68"/>
    </row>
    <row r="211" spans="8:11" ht="12.75">
      <c r="H211" s="68"/>
      <c r="I211" s="68"/>
      <c r="J211" s="68"/>
      <c r="K211" s="68"/>
    </row>
    <row r="212" spans="8:11" ht="12.75">
      <c r="H212" s="68"/>
      <c r="I212" s="68"/>
      <c r="J212" s="68"/>
      <c r="K212" s="68"/>
    </row>
    <row r="213" spans="8:11" ht="12.75">
      <c r="H213" s="68"/>
      <c r="I213" s="68"/>
      <c r="J213" s="68"/>
      <c r="K213" s="68"/>
    </row>
    <row r="214" spans="8:11" ht="12.75">
      <c r="H214" s="68"/>
      <c r="I214" s="68"/>
      <c r="J214" s="68"/>
      <c r="K214" s="68"/>
    </row>
    <row r="215" spans="8:11" ht="12.75">
      <c r="H215" s="68"/>
      <c r="I215" s="68"/>
      <c r="J215" s="68"/>
      <c r="K215" s="68"/>
    </row>
    <row r="216" spans="8:11" ht="12.75">
      <c r="H216" s="68"/>
      <c r="I216" s="68"/>
      <c r="J216" s="68"/>
      <c r="K216" s="68"/>
    </row>
    <row r="217" spans="8:11" ht="12.75">
      <c r="H217" s="68"/>
      <c r="I217" s="68"/>
      <c r="J217" s="68"/>
      <c r="K217" s="68"/>
    </row>
    <row r="218" spans="8:11" ht="12.75">
      <c r="H218" s="68"/>
      <c r="I218" s="68"/>
      <c r="J218" s="68"/>
      <c r="K218" s="68"/>
    </row>
    <row r="219" spans="8:11" ht="12.75">
      <c r="H219" s="68"/>
      <c r="I219" s="68"/>
      <c r="J219" s="68"/>
      <c r="K219" s="68"/>
    </row>
    <row r="220" spans="8:11" ht="12.75">
      <c r="H220" s="68"/>
      <c r="I220" s="68"/>
      <c r="J220" s="68"/>
      <c r="K220" s="68"/>
    </row>
    <row r="221" spans="8:11" ht="12.75">
      <c r="H221" s="68"/>
      <c r="I221" s="68"/>
      <c r="J221" s="68"/>
      <c r="K221" s="68"/>
    </row>
    <row r="222" spans="8:11" ht="12.75">
      <c r="H222" s="68"/>
      <c r="I222" s="68"/>
      <c r="J222" s="68"/>
      <c r="K222" s="68"/>
    </row>
    <row r="223" spans="8:11" ht="12.75">
      <c r="H223" s="68"/>
      <c r="I223" s="68"/>
      <c r="J223" s="68"/>
      <c r="K223" s="68"/>
    </row>
    <row r="224" spans="8:11" ht="12.75">
      <c r="H224" s="68"/>
      <c r="I224" s="68"/>
      <c r="J224" s="68"/>
      <c r="K224" s="68"/>
    </row>
    <row r="225" spans="8:11" ht="12.75">
      <c r="H225" s="68"/>
      <c r="I225" s="68"/>
      <c r="J225" s="68"/>
      <c r="K225" s="68"/>
    </row>
    <row r="226" spans="8:11" ht="12.75">
      <c r="H226" s="68"/>
      <c r="I226" s="68"/>
      <c r="J226" s="68"/>
      <c r="K226" s="68"/>
    </row>
    <row r="227" spans="8:11" ht="12.75">
      <c r="H227" s="68"/>
      <c r="I227" s="68"/>
      <c r="J227" s="68"/>
      <c r="K227" s="68"/>
    </row>
    <row r="228" spans="8:11" ht="12.75">
      <c r="H228" s="68"/>
      <c r="I228" s="68"/>
      <c r="J228" s="68"/>
      <c r="K228" s="68"/>
    </row>
    <row r="229" spans="8:11" ht="12.75">
      <c r="H229" s="68"/>
      <c r="I229" s="68"/>
      <c r="J229" s="68"/>
      <c r="K229" s="68"/>
    </row>
    <row r="230" spans="8:11" ht="12.75">
      <c r="H230" s="68"/>
      <c r="I230" s="68"/>
      <c r="J230" s="68"/>
      <c r="K230" s="68"/>
    </row>
    <row r="231" spans="8:11" ht="12.75">
      <c r="H231" s="68"/>
      <c r="I231" s="68"/>
      <c r="J231" s="68"/>
      <c r="K231" s="68"/>
    </row>
    <row r="232" spans="8:11" ht="12.75">
      <c r="H232" s="68"/>
      <c r="I232" s="68"/>
      <c r="J232" s="68"/>
      <c r="K232" s="68"/>
    </row>
    <row r="233" spans="8:11" ht="12.75">
      <c r="H233" s="68"/>
      <c r="I233" s="68"/>
      <c r="J233" s="68"/>
      <c r="K233" s="68"/>
    </row>
    <row r="234" spans="8:11" ht="12.75">
      <c r="H234" s="68"/>
      <c r="I234" s="68"/>
      <c r="J234" s="68"/>
      <c r="K234" s="68"/>
    </row>
    <row r="235" spans="8:11" ht="12.75">
      <c r="H235" s="68"/>
      <c r="I235" s="68"/>
      <c r="J235" s="68"/>
      <c r="K235" s="68"/>
    </row>
    <row r="236" spans="8:11" ht="12.75">
      <c r="H236" s="68"/>
      <c r="I236" s="68"/>
      <c r="J236" s="68"/>
      <c r="K236" s="68"/>
    </row>
    <row r="237" spans="8:11" ht="12.75">
      <c r="H237" s="68"/>
      <c r="I237" s="68"/>
      <c r="J237" s="68"/>
      <c r="K237" s="68"/>
    </row>
    <row r="238" spans="8:11" ht="12.75">
      <c r="H238" s="68"/>
      <c r="I238" s="68"/>
      <c r="J238" s="68"/>
      <c r="K238" s="68"/>
    </row>
    <row r="239" spans="8:11" ht="12.75">
      <c r="H239" s="68"/>
      <c r="I239" s="68"/>
      <c r="J239" s="68"/>
      <c r="K239" s="68"/>
    </row>
    <row r="240" spans="8:11" ht="12.75">
      <c r="H240" s="68"/>
      <c r="I240" s="68"/>
      <c r="J240" s="68"/>
      <c r="K240" s="68"/>
    </row>
    <row r="241" spans="8:11" ht="12.75">
      <c r="H241" s="68"/>
      <c r="I241" s="68"/>
      <c r="J241" s="68"/>
      <c r="K241" s="68"/>
    </row>
    <row r="242" spans="8:11" ht="12.75">
      <c r="H242" s="68"/>
      <c r="I242" s="68"/>
      <c r="J242" s="68"/>
      <c r="K242" s="68"/>
    </row>
    <row r="243" spans="8:11" ht="12.75">
      <c r="H243" s="68"/>
      <c r="I243" s="68"/>
      <c r="J243" s="68"/>
      <c r="K243" s="68"/>
    </row>
    <row r="244" spans="8:11" ht="12.75">
      <c r="H244" s="68"/>
      <c r="I244" s="68"/>
      <c r="J244" s="68"/>
      <c r="K244" s="68"/>
    </row>
    <row r="245" spans="8:11" ht="12.75">
      <c r="H245" s="68"/>
      <c r="I245" s="68"/>
      <c r="J245" s="68"/>
      <c r="K245" s="68"/>
    </row>
    <row r="246" spans="8:11" ht="12.75">
      <c r="H246" s="68"/>
      <c r="I246" s="68"/>
      <c r="J246" s="68"/>
      <c r="K246" s="68"/>
    </row>
    <row r="247" spans="8:11" ht="12.75">
      <c r="H247" s="68"/>
      <c r="I247" s="68"/>
      <c r="J247" s="68"/>
      <c r="K247" s="68"/>
    </row>
    <row r="248" spans="8:11" ht="12.75">
      <c r="H248" s="68"/>
      <c r="I248" s="68"/>
      <c r="J248" s="68"/>
      <c r="K248" s="68"/>
    </row>
    <row r="249" spans="8:11" ht="12.75">
      <c r="H249" s="68"/>
      <c r="I249" s="68"/>
      <c r="J249" s="68"/>
      <c r="K249" s="68"/>
    </row>
    <row r="250" spans="8:11" ht="12.75">
      <c r="H250" s="68"/>
      <c r="I250" s="68"/>
      <c r="J250" s="68"/>
      <c r="K250" s="68"/>
    </row>
    <row r="251" spans="8:11" ht="12.75">
      <c r="H251" s="68"/>
      <c r="I251" s="68"/>
      <c r="J251" s="68"/>
      <c r="K251" s="68"/>
    </row>
    <row r="252" spans="8:11" ht="12.75">
      <c r="H252" s="68"/>
      <c r="I252" s="68"/>
      <c r="J252" s="68"/>
      <c r="K252" s="68"/>
    </row>
    <row r="253" spans="8:11" ht="12.75">
      <c r="H253" s="68"/>
      <c r="I253" s="68"/>
      <c r="J253" s="68"/>
      <c r="K253" s="68"/>
    </row>
    <row r="254" spans="8:11" ht="12.75">
      <c r="H254" s="68"/>
      <c r="I254" s="68"/>
      <c r="J254" s="68"/>
      <c r="K254" s="68"/>
    </row>
    <row r="255" spans="8:11" ht="12.75">
      <c r="H255" s="68"/>
      <c r="I255" s="68"/>
      <c r="J255" s="68"/>
      <c r="K255" s="68"/>
    </row>
    <row r="256" spans="8:11" ht="12.75">
      <c r="H256" s="68"/>
      <c r="I256" s="68"/>
      <c r="J256" s="68"/>
      <c r="K256" s="68"/>
    </row>
    <row r="257" spans="8:11" ht="12.75">
      <c r="H257" s="68"/>
      <c r="I257" s="68"/>
      <c r="J257" s="68"/>
      <c r="K257" s="68"/>
    </row>
    <row r="258" spans="8:11" ht="12.75">
      <c r="H258" s="68"/>
      <c r="I258" s="68"/>
      <c r="J258" s="68"/>
      <c r="K258" s="68"/>
    </row>
    <row r="259" spans="8:11" ht="12.75">
      <c r="H259" s="68"/>
      <c r="I259" s="68"/>
      <c r="J259" s="68"/>
      <c r="K259" s="68"/>
    </row>
    <row r="260" spans="8:11" ht="12.75">
      <c r="H260" s="68"/>
      <c r="I260" s="68"/>
      <c r="J260" s="68"/>
      <c r="K260" s="68"/>
    </row>
    <row r="261" spans="8:11" ht="12.75">
      <c r="H261" s="68"/>
      <c r="I261" s="68"/>
      <c r="J261" s="68"/>
      <c r="K261" s="68"/>
    </row>
    <row r="262" spans="8:11" ht="12.75">
      <c r="H262" s="68"/>
      <c r="I262" s="68"/>
      <c r="J262" s="68"/>
      <c r="K262" s="68"/>
    </row>
    <row r="263" spans="8:11" ht="12.75">
      <c r="H263" s="68"/>
      <c r="I263" s="68"/>
      <c r="J263" s="68"/>
      <c r="K263" s="68"/>
    </row>
    <row r="264" spans="8:11" ht="12.75">
      <c r="H264" s="68"/>
      <c r="I264" s="68"/>
      <c r="J264" s="68"/>
      <c r="K264" s="68"/>
    </row>
    <row r="265" spans="8:11" ht="12.75">
      <c r="H265" s="68"/>
      <c r="I265" s="68"/>
      <c r="J265" s="68"/>
      <c r="K265" s="68"/>
    </row>
    <row r="266" spans="8:11" ht="12.75">
      <c r="H266" s="68"/>
      <c r="I266" s="68"/>
      <c r="J266" s="68"/>
      <c r="K266" s="68"/>
    </row>
    <row r="267" spans="8:11" ht="12.75">
      <c r="H267" s="68"/>
      <c r="I267" s="68"/>
      <c r="J267" s="68"/>
      <c r="K267" s="68"/>
    </row>
    <row r="268" spans="8:11" ht="12.75">
      <c r="H268" s="68"/>
      <c r="I268" s="68"/>
      <c r="J268" s="68"/>
      <c r="K268" s="68"/>
    </row>
    <row r="269" spans="8:11" ht="12.75">
      <c r="H269" s="68"/>
      <c r="I269" s="68"/>
      <c r="J269" s="68"/>
      <c r="K269" s="68"/>
    </row>
    <row r="270" spans="8:11" ht="12.75">
      <c r="H270" s="68"/>
      <c r="I270" s="68"/>
      <c r="J270" s="68"/>
      <c r="K270" s="68"/>
    </row>
    <row r="271" spans="8:11" ht="12.75">
      <c r="H271" s="68"/>
      <c r="I271" s="68"/>
      <c r="J271" s="68"/>
      <c r="K271" s="68"/>
    </row>
    <row r="272" spans="8:11" ht="12.75">
      <c r="H272" s="68"/>
      <c r="I272" s="68"/>
      <c r="J272" s="68"/>
      <c r="K272" s="68"/>
    </row>
    <row r="273" spans="8:11" ht="12.75">
      <c r="H273" s="68"/>
      <c r="I273" s="68"/>
      <c r="J273" s="68"/>
      <c r="K273" s="68"/>
    </row>
    <row r="274" spans="8:11" ht="12.75">
      <c r="H274" s="68"/>
      <c r="I274" s="68"/>
      <c r="J274" s="68"/>
      <c r="K274" s="68"/>
    </row>
    <row r="275" spans="8:11" ht="12.75">
      <c r="H275" s="68"/>
      <c r="I275" s="68"/>
      <c r="J275" s="68"/>
      <c r="K275" s="68"/>
    </row>
    <row r="276" spans="8:11" ht="12.75">
      <c r="H276" s="68"/>
      <c r="I276" s="68"/>
      <c r="J276" s="68"/>
      <c r="K276" s="68"/>
    </row>
    <row r="277" spans="8:11" ht="12.75">
      <c r="H277" s="68"/>
      <c r="I277" s="68"/>
      <c r="J277" s="68"/>
      <c r="K277" s="68"/>
    </row>
    <row r="278" spans="8:11" ht="12.75">
      <c r="H278" s="68"/>
      <c r="I278" s="68"/>
      <c r="J278" s="68"/>
      <c r="K278" s="68"/>
    </row>
    <row r="279" spans="8:11" ht="12.75">
      <c r="H279" s="68"/>
      <c r="I279" s="68"/>
      <c r="J279" s="68"/>
      <c r="K279" s="68"/>
    </row>
    <row r="280" spans="8:11" ht="12.75">
      <c r="H280" s="68"/>
      <c r="I280" s="68"/>
      <c r="J280" s="68"/>
      <c r="K280" s="68"/>
    </row>
    <row r="281" spans="8:11" ht="12.75">
      <c r="H281" s="68"/>
      <c r="I281" s="68"/>
      <c r="J281" s="68"/>
      <c r="K281" s="68"/>
    </row>
    <row r="282" spans="8:11" ht="12.75">
      <c r="H282" s="68"/>
      <c r="I282" s="68"/>
      <c r="J282" s="68"/>
      <c r="K282" s="68"/>
    </row>
    <row r="283" spans="8:11" ht="12.75">
      <c r="H283" s="68"/>
      <c r="I283" s="68"/>
      <c r="J283" s="68"/>
      <c r="K283" s="68"/>
    </row>
    <row r="284" spans="8:11" ht="12.75">
      <c r="H284" s="68"/>
      <c r="I284" s="68"/>
      <c r="J284" s="68"/>
      <c r="K284" s="68"/>
    </row>
    <row r="285" spans="8:11" ht="12.75">
      <c r="H285" s="68"/>
      <c r="I285" s="68"/>
      <c r="J285" s="68"/>
      <c r="K285" s="68"/>
    </row>
    <row r="286" spans="8:11" ht="12.75">
      <c r="H286" s="68"/>
      <c r="I286" s="68"/>
      <c r="J286" s="68"/>
      <c r="K286" s="68"/>
    </row>
    <row r="287" spans="8:11" ht="12.75">
      <c r="H287" s="68"/>
      <c r="I287" s="68"/>
      <c r="J287" s="68"/>
      <c r="K287" s="68"/>
    </row>
    <row r="288" spans="8:11" ht="12.75">
      <c r="H288" s="68"/>
      <c r="I288" s="68"/>
      <c r="J288" s="68"/>
      <c r="K288" s="68"/>
    </row>
    <row r="289" spans="8:11" ht="12.75">
      <c r="H289" s="68"/>
      <c r="I289" s="68"/>
      <c r="J289" s="68"/>
      <c r="K289" s="68"/>
    </row>
    <row r="290" spans="8:11" ht="12.75">
      <c r="H290" s="68"/>
      <c r="I290" s="68"/>
      <c r="J290" s="68"/>
      <c r="K290" s="68"/>
    </row>
    <row r="291" spans="8:11" ht="12.75">
      <c r="H291" s="68"/>
      <c r="I291" s="68"/>
      <c r="J291" s="68"/>
      <c r="K291" s="68"/>
    </row>
    <row r="292" spans="8:11" ht="12.75">
      <c r="H292" s="68"/>
      <c r="I292" s="68"/>
      <c r="J292" s="68"/>
      <c r="K292" s="68"/>
    </row>
    <row r="293" spans="8:11" ht="12.75">
      <c r="H293" s="68"/>
      <c r="I293" s="68"/>
      <c r="J293" s="68"/>
      <c r="K293" s="68"/>
    </row>
    <row r="294" spans="8:11" ht="12.75">
      <c r="H294" s="68"/>
      <c r="I294" s="68"/>
      <c r="J294" s="68"/>
      <c r="K294" s="68"/>
    </row>
    <row r="295" spans="8:11" ht="12.75">
      <c r="H295" s="68"/>
      <c r="I295" s="68"/>
      <c r="J295" s="68"/>
      <c r="K295" s="68"/>
    </row>
    <row r="296" spans="8:11" ht="12.75">
      <c r="H296" s="68"/>
      <c r="I296" s="68"/>
      <c r="J296" s="68"/>
      <c r="K296" s="68"/>
    </row>
    <row r="297" spans="8:11" ht="12.75">
      <c r="H297" s="68"/>
      <c r="I297" s="68"/>
      <c r="J297" s="68"/>
      <c r="K297" s="68"/>
    </row>
    <row r="298" spans="8:11" ht="12.75">
      <c r="H298" s="68"/>
      <c r="I298" s="68"/>
      <c r="J298" s="68"/>
      <c r="K298" s="68"/>
    </row>
    <row r="299" spans="8:11" ht="12.75">
      <c r="H299" s="68"/>
      <c r="I299" s="68"/>
      <c r="J299" s="68"/>
      <c r="K299" s="68"/>
    </row>
    <row r="300" spans="8:11" ht="12.75">
      <c r="H300" s="68"/>
      <c r="I300" s="68"/>
      <c r="J300" s="68"/>
      <c r="K300" s="68"/>
    </row>
    <row r="301" spans="8:11" ht="12.75">
      <c r="H301" s="68"/>
      <c r="I301" s="68"/>
      <c r="J301" s="68"/>
      <c r="K301" s="68"/>
    </row>
    <row r="302" spans="8:11" ht="12.75">
      <c r="H302" s="68"/>
      <c r="I302" s="68"/>
      <c r="J302" s="68"/>
      <c r="K302" s="68"/>
    </row>
    <row r="303" spans="8:11" ht="12.75">
      <c r="H303" s="68"/>
      <c r="I303" s="68"/>
      <c r="J303" s="68"/>
      <c r="K303" s="68"/>
    </row>
    <row r="304" spans="8:11" ht="12.75">
      <c r="H304" s="68"/>
      <c r="I304" s="68"/>
      <c r="J304" s="68"/>
      <c r="K304" s="68"/>
    </row>
    <row r="305" spans="8:11" ht="12.75">
      <c r="H305" s="68"/>
      <c r="I305" s="68"/>
      <c r="J305" s="68"/>
      <c r="K305" s="68"/>
    </row>
    <row r="306" spans="8:11" ht="12.75">
      <c r="H306" s="68"/>
      <c r="I306" s="68"/>
      <c r="J306" s="68"/>
      <c r="K306" s="68"/>
    </row>
    <row r="307" spans="8:11" ht="12.75">
      <c r="H307" s="68"/>
      <c r="I307" s="68"/>
      <c r="J307" s="68"/>
      <c r="K307" s="68"/>
    </row>
    <row r="308" spans="8:11" ht="12.75">
      <c r="H308" s="68"/>
      <c r="I308" s="68"/>
      <c r="J308" s="68"/>
      <c r="K308" s="68"/>
    </row>
    <row r="309" spans="8:11" ht="12.75">
      <c r="H309" s="68"/>
      <c r="I309" s="68"/>
      <c r="J309" s="68"/>
      <c r="K309" s="68"/>
    </row>
    <row r="310" spans="8:11" ht="12.75">
      <c r="H310" s="68"/>
      <c r="I310" s="68"/>
      <c r="J310" s="68"/>
      <c r="K310" s="68"/>
    </row>
    <row r="311" spans="8:11" ht="12.75">
      <c r="H311" s="68"/>
      <c r="I311" s="68"/>
      <c r="J311" s="68"/>
      <c r="K311" s="68"/>
    </row>
    <row r="312" spans="8:11" ht="12.75">
      <c r="H312" s="68"/>
      <c r="I312" s="68"/>
      <c r="J312" s="68"/>
      <c r="K312" s="68"/>
    </row>
    <row r="313" spans="8:11" ht="12.75">
      <c r="H313" s="68"/>
      <c r="I313" s="68"/>
      <c r="J313" s="68"/>
      <c r="K313" s="68"/>
    </row>
    <row r="314" spans="8:11" ht="12.75">
      <c r="H314" s="68"/>
      <c r="I314" s="68"/>
      <c r="J314" s="68"/>
      <c r="K314" s="68"/>
    </row>
    <row r="315" spans="8:11" ht="12.75">
      <c r="H315" s="68"/>
      <c r="I315" s="68"/>
      <c r="J315" s="68"/>
      <c r="K315" s="68"/>
    </row>
    <row r="316" spans="8:11" ht="12.75">
      <c r="H316" s="68"/>
      <c r="I316" s="68"/>
      <c r="J316" s="68"/>
      <c r="K316" s="68"/>
    </row>
    <row r="317" spans="8:11" ht="12.75">
      <c r="H317" s="68"/>
      <c r="I317" s="68"/>
      <c r="J317" s="68"/>
      <c r="K317" s="68"/>
    </row>
    <row r="318" spans="8:11" ht="12.75">
      <c r="H318" s="68"/>
      <c r="I318" s="68"/>
      <c r="J318" s="68"/>
      <c r="K318" s="68"/>
    </row>
    <row r="319" spans="8:11" ht="12.75">
      <c r="H319" s="68"/>
      <c r="I319" s="68"/>
      <c r="J319" s="68"/>
      <c r="K319" s="68"/>
    </row>
    <row r="320" spans="8:11" ht="12.75">
      <c r="H320" s="68"/>
      <c r="I320" s="68"/>
      <c r="J320" s="68"/>
      <c r="K320" s="68"/>
    </row>
    <row r="321" spans="8:11" ht="12.75">
      <c r="H321" s="68"/>
      <c r="I321" s="68"/>
      <c r="J321" s="68"/>
      <c r="K321" s="68"/>
    </row>
    <row r="322" spans="8:11" ht="12.75">
      <c r="H322" s="68"/>
      <c r="I322" s="68"/>
      <c r="J322" s="68"/>
      <c r="K322" s="68"/>
    </row>
    <row r="323" spans="8:11" ht="12.75">
      <c r="H323" s="68"/>
      <c r="I323" s="68"/>
      <c r="J323" s="68"/>
      <c r="K323" s="68"/>
    </row>
    <row r="324" spans="8:11" ht="12.75">
      <c r="H324" s="68"/>
      <c r="I324" s="68"/>
      <c r="J324" s="68"/>
      <c r="K324" s="68"/>
    </row>
    <row r="325" spans="8:11" ht="12.75">
      <c r="H325" s="68"/>
      <c r="I325" s="68"/>
      <c r="J325" s="68"/>
      <c r="K325" s="68"/>
    </row>
    <row r="326" spans="8:11" ht="12.75">
      <c r="H326" s="68"/>
      <c r="I326" s="68"/>
      <c r="J326" s="68"/>
      <c r="K326" s="68"/>
    </row>
    <row r="327" spans="8:11" ht="12.75">
      <c r="H327" s="68"/>
      <c r="I327" s="68"/>
      <c r="J327" s="68"/>
      <c r="K327" s="68"/>
    </row>
    <row r="328" spans="8:11" ht="12.75">
      <c r="H328" s="68"/>
      <c r="I328" s="68"/>
      <c r="J328" s="68"/>
      <c r="K328" s="68"/>
    </row>
    <row r="329" spans="8:11" ht="12.75">
      <c r="H329" s="68"/>
      <c r="I329" s="68"/>
      <c r="J329" s="68"/>
      <c r="K329" s="68"/>
    </row>
    <row r="330" spans="8:11" ht="12.75">
      <c r="H330" s="68"/>
      <c r="I330" s="68"/>
      <c r="J330" s="68"/>
      <c r="K330" s="68"/>
    </row>
    <row r="331" spans="8:11" ht="12.75">
      <c r="H331" s="68"/>
      <c r="I331" s="68"/>
      <c r="J331" s="68"/>
      <c r="K331" s="68"/>
    </row>
    <row r="332" spans="8:11" ht="12.75">
      <c r="H332" s="68"/>
      <c r="I332" s="68"/>
      <c r="J332" s="68"/>
      <c r="K332" s="68"/>
    </row>
    <row r="333" spans="8:11" ht="12.75">
      <c r="H333" s="68"/>
      <c r="I333" s="68"/>
      <c r="J333" s="68"/>
      <c r="K333" s="68"/>
    </row>
    <row r="334" spans="8:11" ht="12.75">
      <c r="H334" s="68"/>
      <c r="I334" s="68"/>
      <c r="J334" s="68"/>
      <c r="K334" s="68"/>
    </row>
    <row r="335" spans="8:11" ht="12.75">
      <c r="H335" s="68"/>
      <c r="I335" s="68"/>
      <c r="J335" s="68"/>
      <c r="K335" s="68"/>
    </row>
    <row r="336" spans="8:11" ht="12.75">
      <c r="H336" s="68"/>
      <c r="I336" s="68"/>
      <c r="J336" s="68"/>
      <c r="K336" s="68"/>
    </row>
    <row r="337" spans="8:11" ht="12.75">
      <c r="H337" s="68"/>
      <c r="I337" s="68"/>
      <c r="J337" s="68"/>
      <c r="K337" s="68"/>
    </row>
    <row r="338" spans="8:11" ht="12.75">
      <c r="H338" s="68"/>
      <c r="I338" s="68"/>
      <c r="J338" s="68"/>
      <c r="K338" s="68"/>
    </row>
    <row r="339" spans="8:11" ht="12.75">
      <c r="H339" s="68"/>
      <c r="I339" s="68"/>
      <c r="J339" s="68"/>
      <c r="K339" s="68"/>
    </row>
    <row r="340" spans="8:11" ht="12.75">
      <c r="H340" s="68"/>
      <c r="I340" s="68"/>
      <c r="J340" s="68"/>
      <c r="K340" s="68"/>
    </row>
    <row r="341" spans="8:11" ht="12.75">
      <c r="H341" s="68"/>
      <c r="I341" s="68"/>
      <c r="J341" s="68"/>
      <c r="K341" s="68"/>
    </row>
    <row r="342" spans="8:11" ht="12.75">
      <c r="H342" s="68"/>
      <c r="I342" s="68"/>
      <c r="J342" s="68"/>
      <c r="K342" s="68"/>
    </row>
    <row r="343" spans="8:11" ht="12.75">
      <c r="H343" s="68"/>
      <c r="I343" s="68"/>
      <c r="J343" s="68"/>
      <c r="K343" s="68"/>
    </row>
    <row r="344" spans="8:11" ht="12.75">
      <c r="H344" s="68"/>
      <c r="I344" s="68"/>
      <c r="J344" s="68"/>
      <c r="K344" s="68"/>
    </row>
    <row r="345" spans="8:11" ht="12.75">
      <c r="H345" s="68"/>
      <c r="I345" s="68"/>
      <c r="J345" s="68"/>
      <c r="K345" s="68"/>
    </row>
    <row r="346" spans="8:11" ht="12.75">
      <c r="H346" s="68"/>
      <c r="I346" s="68"/>
      <c r="J346" s="68"/>
      <c r="K346" s="68"/>
    </row>
    <row r="347" spans="8:11" ht="12.75">
      <c r="H347" s="68"/>
      <c r="I347" s="68"/>
      <c r="J347" s="68"/>
      <c r="K347" s="68"/>
    </row>
    <row r="348" spans="8:11" ht="12.75">
      <c r="H348" s="68"/>
      <c r="I348" s="68"/>
      <c r="J348" s="68"/>
      <c r="K348" s="68"/>
    </row>
    <row r="349" spans="8:11" ht="12.75">
      <c r="H349" s="68"/>
      <c r="I349" s="68"/>
      <c r="J349" s="68"/>
      <c r="K349" s="68"/>
    </row>
    <row r="350" spans="8:11" ht="12.75">
      <c r="H350" s="68"/>
      <c r="I350" s="68"/>
      <c r="J350" s="68"/>
      <c r="K350" s="68"/>
    </row>
    <row r="351" spans="8:11" ht="12.75">
      <c r="H351" s="68"/>
      <c r="I351" s="68"/>
      <c r="J351" s="68"/>
      <c r="K351" s="68"/>
    </row>
    <row r="352" spans="8:11" ht="12.75">
      <c r="H352" s="68"/>
      <c r="I352" s="68"/>
      <c r="J352" s="68"/>
      <c r="K352" s="68"/>
    </row>
    <row r="353" spans="8:11" ht="12.75">
      <c r="H353" s="68"/>
      <c r="I353" s="68"/>
      <c r="J353" s="68"/>
      <c r="K353" s="68"/>
    </row>
    <row r="354" spans="8:11" ht="12.75">
      <c r="H354" s="68"/>
      <c r="I354" s="68"/>
      <c r="J354" s="68"/>
      <c r="K354" s="68"/>
    </row>
    <row r="355" spans="8:11" ht="12.75">
      <c r="H355" s="68"/>
      <c r="I355" s="68"/>
      <c r="J355" s="68"/>
      <c r="K355" s="68"/>
    </row>
    <row r="356" spans="8:11" ht="12.75">
      <c r="H356" s="68"/>
      <c r="I356" s="68"/>
      <c r="J356" s="68"/>
      <c r="K356" s="68"/>
    </row>
    <row r="357" spans="8:11" ht="12.75">
      <c r="H357" s="68"/>
      <c r="I357" s="68"/>
      <c r="J357" s="68"/>
      <c r="K357" s="68"/>
    </row>
    <row r="358" spans="8:11" ht="12.75">
      <c r="H358" s="68"/>
      <c r="I358" s="68"/>
      <c r="J358" s="68"/>
      <c r="K358" s="68"/>
    </row>
    <row r="359" spans="8:11" ht="12.75">
      <c r="H359" s="68"/>
      <c r="I359" s="68"/>
      <c r="J359" s="68"/>
      <c r="K359" s="68"/>
    </row>
    <row r="360" spans="8:11" ht="12.75">
      <c r="H360" s="68"/>
      <c r="I360" s="68"/>
      <c r="J360" s="68"/>
      <c r="K360" s="68"/>
    </row>
    <row r="361" spans="8:11" ht="12.75">
      <c r="H361" s="68"/>
      <c r="I361" s="68"/>
      <c r="J361" s="68"/>
      <c r="K361" s="68"/>
    </row>
    <row r="362" spans="8:11" ht="12.75">
      <c r="H362" s="68"/>
      <c r="I362" s="68"/>
      <c r="J362" s="68"/>
      <c r="K362" s="68"/>
    </row>
    <row r="363" spans="8:11" ht="12.75">
      <c r="H363" s="68"/>
      <c r="I363" s="68"/>
      <c r="J363" s="68"/>
      <c r="K363" s="68"/>
    </row>
    <row r="364" spans="8:11" ht="12.75">
      <c r="H364" s="68"/>
      <c r="I364" s="68"/>
      <c r="J364" s="68"/>
      <c r="K364" s="68"/>
    </row>
    <row r="365" spans="8:11" ht="12.75">
      <c r="H365" s="68"/>
      <c r="I365" s="68"/>
      <c r="J365" s="68"/>
      <c r="K365" s="68"/>
    </row>
    <row r="366" spans="8:11" ht="12.75">
      <c r="H366" s="68"/>
      <c r="I366" s="68"/>
      <c r="J366" s="68"/>
      <c r="K366" s="68"/>
    </row>
    <row r="367" spans="8:11" ht="12.75">
      <c r="H367" s="68"/>
      <c r="I367" s="68"/>
      <c r="J367" s="68"/>
      <c r="K367" s="68"/>
    </row>
    <row r="368" spans="8:11" ht="12.75">
      <c r="H368" s="68"/>
      <c r="I368" s="68"/>
      <c r="J368" s="68"/>
      <c r="K368" s="68"/>
    </row>
    <row r="369" spans="8:11" ht="12.75">
      <c r="H369" s="68"/>
      <c r="I369" s="68"/>
      <c r="J369" s="68"/>
      <c r="K369" s="68"/>
    </row>
    <row r="370" spans="8:11" ht="12.75">
      <c r="H370" s="68"/>
      <c r="I370" s="68"/>
      <c r="J370" s="68"/>
      <c r="K370" s="68"/>
    </row>
    <row r="371" spans="8:11" ht="12.75">
      <c r="H371" s="68"/>
      <c r="I371" s="68"/>
      <c r="J371" s="68"/>
      <c r="K371" s="68"/>
    </row>
    <row r="372" spans="8:11" ht="12.75">
      <c r="H372" s="68"/>
      <c r="I372" s="68"/>
      <c r="J372" s="68"/>
      <c r="K372" s="68"/>
    </row>
    <row r="373" spans="8:11" ht="12.75">
      <c r="H373" s="68"/>
      <c r="I373" s="68"/>
      <c r="J373" s="68"/>
      <c r="K373" s="68"/>
    </row>
    <row r="374" spans="8:11" ht="12.75">
      <c r="H374" s="68"/>
      <c r="I374" s="68"/>
      <c r="J374" s="68"/>
      <c r="K374" s="68"/>
    </row>
    <row r="375" spans="8:11" ht="12.75">
      <c r="H375" s="68"/>
      <c r="I375" s="68"/>
      <c r="J375" s="68"/>
      <c r="K375" s="68"/>
    </row>
    <row r="376" spans="8:11" ht="12.75">
      <c r="H376" s="68"/>
      <c r="I376" s="68"/>
      <c r="J376" s="68"/>
      <c r="K376" s="68"/>
    </row>
    <row r="377" spans="8:11" ht="12.75">
      <c r="H377" s="68"/>
      <c r="I377" s="68"/>
      <c r="J377" s="68"/>
      <c r="K377" s="68"/>
    </row>
    <row r="378" spans="8:11" ht="12.75">
      <c r="H378" s="68"/>
      <c r="I378" s="68"/>
      <c r="J378" s="68"/>
      <c r="K378" s="68"/>
    </row>
    <row r="379" spans="8:11" ht="12.75">
      <c r="H379" s="68"/>
      <c r="I379" s="68"/>
      <c r="J379" s="68"/>
      <c r="K379" s="68"/>
    </row>
    <row r="380" spans="8:11" ht="12.75">
      <c r="H380" s="68"/>
      <c r="I380" s="68"/>
      <c r="J380" s="68"/>
      <c r="K380" s="68"/>
    </row>
    <row r="381" spans="8:11" ht="12.75">
      <c r="H381" s="68"/>
      <c r="I381" s="68"/>
      <c r="J381" s="68"/>
      <c r="K381" s="68"/>
    </row>
    <row r="382" spans="8:11" ht="12.75">
      <c r="H382" s="68"/>
      <c r="I382" s="68"/>
      <c r="J382" s="68"/>
      <c r="K382" s="68"/>
    </row>
    <row r="383" spans="8:11" ht="12.75">
      <c r="H383" s="68"/>
      <c r="I383" s="68"/>
      <c r="J383" s="68"/>
      <c r="K383" s="68"/>
    </row>
    <row r="384" spans="8:11" ht="12.75">
      <c r="H384" s="68"/>
      <c r="I384" s="68"/>
      <c r="J384" s="68"/>
      <c r="K384" s="68"/>
    </row>
    <row r="385" spans="8:11" ht="12.75">
      <c r="H385" s="68"/>
      <c r="I385" s="68"/>
      <c r="J385" s="68"/>
      <c r="K385" s="68"/>
    </row>
    <row r="386" spans="8:11" ht="12.75">
      <c r="H386" s="68"/>
      <c r="I386" s="68"/>
      <c r="J386" s="68"/>
      <c r="K386" s="68"/>
    </row>
    <row r="387" spans="8:11" ht="12.75">
      <c r="H387" s="68"/>
      <c r="I387" s="68"/>
      <c r="J387" s="68"/>
      <c r="K387" s="68"/>
    </row>
    <row r="388" spans="8:11" ht="12.75">
      <c r="H388" s="68"/>
      <c r="I388" s="68"/>
      <c r="J388" s="68"/>
      <c r="K388" s="68"/>
    </row>
    <row r="389" spans="8:11" ht="12.75">
      <c r="H389" s="68"/>
      <c r="I389" s="68"/>
      <c r="J389" s="68"/>
      <c r="K389" s="68"/>
    </row>
    <row r="390" spans="8:11" ht="12.75">
      <c r="H390" s="68"/>
      <c r="I390" s="68"/>
      <c r="J390" s="68"/>
      <c r="K390" s="68"/>
    </row>
    <row r="391" spans="8:11" ht="12.75">
      <c r="H391" s="68"/>
      <c r="I391" s="68"/>
      <c r="J391" s="68"/>
      <c r="K391" s="68"/>
    </row>
    <row r="392" spans="8:11" ht="12.75">
      <c r="H392" s="68"/>
      <c r="I392" s="68"/>
      <c r="J392" s="68"/>
      <c r="K392" s="68"/>
    </row>
    <row r="393" spans="8:11" ht="12.75">
      <c r="H393" s="68"/>
      <c r="I393" s="68"/>
      <c r="J393" s="68"/>
      <c r="K393" s="68"/>
    </row>
    <row r="394" spans="8:11" ht="12.75">
      <c r="H394" s="68"/>
      <c r="I394" s="68"/>
      <c r="J394" s="68"/>
      <c r="K394" s="68"/>
    </row>
    <row r="395" spans="8:11" ht="12.75">
      <c r="H395" s="68"/>
      <c r="I395" s="68"/>
      <c r="J395" s="68"/>
      <c r="K395" s="68"/>
    </row>
    <row r="396" spans="8:11" ht="12.75">
      <c r="H396" s="68"/>
      <c r="I396" s="68"/>
      <c r="J396" s="68"/>
      <c r="K396" s="68"/>
    </row>
    <row r="397" spans="8:11" ht="12.75">
      <c r="H397" s="68"/>
      <c r="I397" s="68"/>
      <c r="J397" s="68"/>
      <c r="K397" s="68"/>
    </row>
    <row r="398" spans="8:11" ht="12.75">
      <c r="H398" s="68"/>
      <c r="I398" s="68"/>
      <c r="J398" s="68"/>
      <c r="K398" s="68"/>
    </row>
    <row r="399" spans="8:11" ht="12.75">
      <c r="H399" s="68"/>
      <c r="I399" s="68"/>
      <c r="J399" s="68"/>
      <c r="K399" s="68"/>
    </row>
    <row r="400" spans="8:11" ht="12.75">
      <c r="H400" s="68"/>
      <c r="I400" s="68"/>
      <c r="J400" s="68"/>
      <c r="K400" s="68"/>
    </row>
    <row r="401" spans="8:11" ht="12.75">
      <c r="H401" s="68"/>
      <c r="I401" s="68"/>
      <c r="J401" s="68"/>
      <c r="K401" s="68"/>
    </row>
    <row r="402" spans="8:11" ht="12.75">
      <c r="H402" s="68"/>
      <c r="I402" s="68"/>
      <c r="J402" s="68"/>
      <c r="K402" s="68"/>
    </row>
    <row r="403" spans="8:11" ht="12.75">
      <c r="H403" s="68"/>
      <c r="I403" s="68"/>
      <c r="J403" s="68"/>
      <c r="K403" s="68"/>
    </row>
    <row r="404" spans="8:11" ht="12.75">
      <c r="H404" s="68"/>
      <c r="I404" s="68"/>
      <c r="J404" s="68"/>
      <c r="K404" s="68"/>
    </row>
    <row r="405" spans="8:11" ht="12.75">
      <c r="H405" s="68"/>
      <c r="I405" s="68"/>
      <c r="J405" s="68"/>
      <c r="K405" s="68"/>
    </row>
    <row r="406" spans="8:11" ht="12.75">
      <c r="H406" s="68"/>
      <c r="I406" s="68"/>
      <c r="J406" s="68"/>
      <c r="K406" s="68"/>
    </row>
    <row r="407" spans="8:11" ht="12.75">
      <c r="H407" s="68"/>
      <c r="I407" s="68"/>
      <c r="J407" s="68"/>
      <c r="K407" s="68"/>
    </row>
    <row r="408" spans="8:11" ht="12.75">
      <c r="H408" s="68"/>
      <c r="I408" s="68"/>
      <c r="J408" s="68"/>
      <c r="K408" s="68"/>
    </row>
    <row r="409" spans="8:11" ht="12.75">
      <c r="H409" s="68"/>
      <c r="I409" s="68"/>
      <c r="J409" s="68"/>
      <c r="K409" s="68"/>
    </row>
    <row r="410" spans="8:11" ht="12.75">
      <c r="H410" s="68"/>
      <c r="I410" s="68"/>
      <c r="J410" s="68"/>
      <c r="K410" s="68"/>
    </row>
    <row r="411" spans="8:11" ht="12.75">
      <c r="H411" s="68"/>
      <c r="I411" s="68"/>
      <c r="J411" s="68"/>
      <c r="K411" s="68"/>
    </row>
    <row r="412" spans="8:11" ht="12.75">
      <c r="H412" s="68"/>
      <c r="I412" s="68"/>
      <c r="J412" s="68"/>
      <c r="K412" s="68"/>
    </row>
    <row r="413" spans="8:11" ht="12.75">
      <c r="H413" s="68"/>
      <c r="I413" s="68"/>
      <c r="J413" s="68"/>
      <c r="K413" s="68"/>
    </row>
    <row r="414" spans="8:11" ht="12.75">
      <c r="H414" s="68"/>
      <c r="I414" s="68"/>
      <c r="J414" s="68"/>
      <c r="K414" s="68"/>
    </row>
    <row r="415" spans="8:11" ht="12.75">
      <c r="H415" s="68"/>
      <c r="I415" s="68"/>
      <c r="J415" s="68"/>
      <c r="K415" s="68"/>
    </row>
    <row r="416" spans="8:11" ht="12.75">
      <c r="H416" s="68"/>
      <c r="I416" s="68"/>
      <c r="J416" s="68"/>
      <c r="K416" s="68"/>
    </row>
    <row r="417" spans="8:11" ht="12.75">
      <c r="H417" s="68"/>
      <c r="I417" s="68"/>
      <c r="J417" s="68"/>
      <c r="K417" s="68"/>
    </row>
    <row r="418" spans="8:11" ht="12.75">
      <c r="H418" s="68"/>
      <c r="I418" s="68"/>
      <c r="J418" s="68"/>
      <c r="K418" s="68"/>
    </row>
    <row r="419" spans="8:11" ht="12.75">
      <c r="H419" s="68"/>
      <c r="I419" s="68"/>
      <c r="J419" s="68"/>
      <c r="K419" s="68"/>
    </row>
    <row r="420" spans="8:11" ht="12.75">
      <c r="H420" s="68"/>
      <c r="I420" s="68"/>
      <c r="J420" s="68"/>
      <c r="K420" s="68"/>
    </row>
    <row r="421" spans="8:11" ht="12.75">
      <c r="H421" s="68"/>
      <c r="I421" s="68"/>
      <c r="J421" s="68"/>
      <c r="K421" s="68"/>
    </row>
    <row r="422" spans="8:11" ht="12.75">
      <c r="H422" s="68"/>
      <c r="I422" s="68"/>
      <c r="J422" s="68"/>
      <c r="K422" s="68"/>
    </row>
    <row r="423" spans="8:11" ht="12.75">
      <c r="H423" s="68"/>
      <c r="I423" s="68"/>
      <c r="J423" s="68"/>
      <c r="K423" s="68"/>
    </row>
    <row r="424" spans="8:11" ht="12.75">
      <c r="H424" s="68"/>
      <c r="I424" s="68"/>
      <c r="J424" s="68"/>
      <c r="K424" s="68"/>
    </row>
    <row r="425" spans="8:11" ht="12.75">
      <c r="H425" s="68"/>
      <c r="I425" s="68"/>
      <c r="J425" s="68"/>
      <c r="K425" s="68"/>
    </row>
    <row r="426" spans="8:11" ht="12.75">
      <c r="H426" s="68"/>
      <c r="I426" s="68"/>
      <c r="J426" s="68"/>
      <c r="K426" s="68"/>
    </row>
    <row r="427" spans="8:11" ht="12.75">
      <c r="H427" s="68"/>
      <c r="I427" s="68"/>
      <c r="J427" s="68"/>
      <c r="K427" s="68"/>
    </row>
    <row r="428" spans="8:11" ht="12.75">
      <c r="H428" s="68"/>
      <c r="I428" s="68"/>
      <c r="J428" s="68"/>
      <c r="K428" s="68"/>
    </row>
    <row r="429" spans="8:11" ht="12.75">
      <c r="H429" s="68"/>
      <c r="I429" s="68"/>
      <c r="J429" s="68"/>
      <c r="K429" s="68"/>
    </row>
    <row r="430" spans="8:11" ht="12.75">
      <c r="H430" s="68"/>
      <c r="I430" s="68"/>
      <c r="J430" s="68"/>
      <c r="K430" s="68"/>
    </row>
    <row r="431" spans="8:11" ht="12.75">
      <c r="H431" s="68"/>
      <c r="I431" s="68"/>
      <c r="J431" s="68"/>
      <c r="K431" s="68"/>
    </row>
    <row r="432" spans="8:11" ht="12.75">
      <c r="H432" s="68"/>
      <c r="I432" s="68"/>
      <c r="J432" s="68"/>
      <c r="K432" s="68"/>
    </row>
    <row r="433" spans="8:11" ht="12.75">
      <c r="H433" s="68"/>
      <c r="I433" s="68"/>
      <c r="J433" s="68"/>
      <c r="K433" s="68"/>
    </row>
    <row r="434" spans="8:11" ht="12.75">
      <c r="H434" s="68"/>
      <c r="I434" s="68"/>
      <c r="J434" s="68"/>
      <c r="K434" s="68"/>
    </row>
    <row r="435" spans="8:11" ht="12.75">
      <c r="H435" s="68"/>
      <c r="I435" s="68"/>
      <c r="J435" s="68"/>
      <c r="K435" s="68"/>
    </row>
    <row r="436" spans="8:11" ht="12.75">
      <c r="H436" s="68"/>
      <c r="I436" s="68"/>
      <c r="J436" s="68"/>
      <c r="K436" s="68"/>
    </row>
    <row r="437" spans="8:11" ht="12.75">
      <c r="H437" s="68"/>
      <c r="I437" s="68"/>
      <c r="J437" s="68"/>
      <c r="K437" s="68"/>
    </row>
    <row r="438" spans="8:11" ht="12.75">
      <c r="H438" s="68"/>
      <c r="I438" s="68"/>
      <c r="J438" s="68"/>
      <c r="K438" s="68"/>
    </row>
    <row r="439" spans="8:11" ht="12.75">
      <c r="H439" s="68"/>
      <c r="I439" s="68"/>
      <c r="J439" s="68"/>
      <c r="K439" s="68"/>
    </row>
    <row r="440" spans="8:11" ht="12.75">
      <c r="H440" s="68"/>
      <c r="I440" s="68"/>
      <c r="J440" s="68"/>
      <c r="K440" s="68"/>
    </row>
    <row r="441" spans="8:11" ht="12.75">
      <c r="H441" s="68"/>
      <c r="I441" s="68"/>
      <c r="J441" s="68"/>
      <c r="K441" s="68"/>
    </row>
    <row r="442" spans="8:11" ht="12.75">
      <c r="H442" s="68"/>
      <c r="I442" s="68"/>
      <c r="J442" s="68"/>
      <c r="K442" s="68"/>
    </row>
    <row r="443" spans="8:11" ht="12.75">
      <c r="H443" s="68"/>
      <c r="I443" s="68"/>
      <c r="J443" s="68"/>
      <c r="K443" s="68"/>
    </row>
    <row r="444" spans="8:11" ht="12.75">
      <c r="H444" s="68"/>
      <c r="I444" s="68"/>
      <c r="J444" s="68"/>
      <c r="K444" s="68"/>
    </row>
    <row r="445" spans="8:11" ht="12.75">
      <c r="H445" s="68"/>
      <c r="I445" s="68"/>
      <c r="J445" s="68"/>
      <c r="K445" s="68"/>
    </row>
    <row r="446" spans="8:11" ht="12.75">
      <c r="H446" s="68"/>
      <c r="I446" s="68"/>
      <c r="J446" s="68"/>
      <c r="K446" s="68"/>
    </row>
    <row r="447" spans="8:11" ht="12.75">
      <c r="H447" s="68"/>
      <c r="I447" s="68"/>
      <c r="J447" s="68"/>
      <c r="K447" s="68"/>
    </row>
    <row r="448" spans="8:11" ht="12.75">
      <c r="H448" s="68"/>
      <c r="I448" s="68"/>
      <c r="J448" s="68"/>
      <c r="K448" s="68"/>
    </row>
    <row r="449" spans="8:11" ht="12.75">
      <c r="H449" s="68"/>
      <c r="I449" s="68"/>
      <c r="J449" s="68"/>
      <c r="K449" s="68"/>
    </row>
  </sheetData>
  <sheetProtection/>
  <mergeCells count="14">
    <mergeCell ref="A127:B127"/>
    <mergeCell ref="A137:B137"/>
    <mergeCell ref="A65:B65"/>
    <mergeCell ref="A76:B76"/>
    <mergeCell ref="A77:B77"/>
    <mergeCell ref="J3:J4"/>
    <mergeCell ref="K3:K4"/>
    <mergeCell ref="E3:E4"/>
    <mergeCell ref="D3:D4"/>
    <mergeCell ref="A3:A4"/>
    <mergeCell ref="B3:B4"/>
    <mergeCell ref="C3:C4"/>
    <mergeCell ref="A1:F1"/>
    <mergeCell ref="A2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Пользователь Windows</cp:lastModifiedBy>
  <cp:lastPrinted>2014-02-13T05:07:52Z</cp:lastPrinted>
  <dcterms:created xsi:type="dcterms:W3CDTF">2010-02-01T13:08:46Z</dcterms:created>
  <dcterms:modified xsi:type="dcterms:W3CDTF">2021-04-06T10:32:27Z</dcterms:modified>
  <cp:category/>
  <cp:version/>
  <cp:contentType/>
  <cp:contentStatus/>
</cp:coreProperties>
</file>