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<sst xmlns="http://schemas.openxmlformats.org/spreadsheetml/2006/main" count="454" uniqueCount="130">
  <si>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</si>
  <si>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</si>
  <si>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</si>
  <si>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</si>
  <si>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</si>
  <si>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</si>
  <si>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</si>
  <si>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</si>
  <si>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</si>
  <si>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</si>
  <si>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</si>
  <si>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</si>
  <si>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</si>
  <si>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</si>
  <si>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</si>
  <si>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</si>
  <si>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</si>
  <si>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</si>
  <si>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</si>
  <si>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</si>
  <si>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</si>
  <si>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</si>
  <si>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</si>
  <si>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</si>
  <si>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</si>
  <si>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</si>
  <si>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</si>
  <si>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</si>
  <si>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</si>
  <si>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</si>
  <si>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</si>
  <si>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</si>
  <si>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</si>
  <si>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</si>
  <si>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</si>
  <si>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</si>
  <si>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</si>
  <si>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</si>
  <si>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</si>
  <si>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</si>
  <si>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</si>
  <si>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</si>
  <si>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</si>
  <si>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</si>
  <si>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</si>
  <si>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</si>
  <si>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</si>
  <si>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</si>
  <si>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</si>
  <si>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</si>
  <si>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</si>
  <si>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</si>
  <si>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</si>
  <si>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</si>
  <si>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</si>
  <si>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</si>
  <si>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</si>
  <si>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</si>
  <si>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</si>
  <si>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</si>
  <si>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</si>
  <si>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</si>
  <si>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</si>
  <si>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Доходы от продажи имущества</t>
  </si>
  <si>
    <t>366 111 05 013 01 0000 120</t>
  </si>
  <si>
    <t>к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</si>
  <si>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</si>
  <si>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</si>
  <si>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</si>
  <si>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</si>
  <si>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</si>
  <si>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</si>
  <si>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</si>
  <si>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</si>
  <si>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</si>
  <si>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</si>
  <si>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</si>
  <si>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</si>
  <si>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000 113 02 995 05 0000 130</t>
  </si>
  <si>
    <t>Земельный налог с юр.лиц</t>
  </si>
  <si>
    <t>Земельный налог с физ.лиц</t>
  </si>
  <si>
    <t>000 113 01 995 05 0000 130</t>
  </si>
  <si>
    <t>000 113 01 990 05 0000 130</t>
  </si>
  <si>
    <t>Доходы от платных услуг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</si>
  <si>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</si>
  <si>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</si>
  <si>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</si>
  <si>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</si>
  <si>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</si>
  <si>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</si>
  <si>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</si>
  <si>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</si>
  <si>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</si>
  <si>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t>001 113 02 995 13 0000 130</t>
  </si>
  <si>
    <t>2 02 01001 10 0000 151</t>
  </si>
  <si>
    <t>2 02 03015 10 0000 151</t>
  </si>
  <si>
    <t>2 02 04999 10 0000 151</t>
  </si>
  <si>
    <t>182 105 01 000 01 0000 110</t>
  </si>
  <si>
    <t>2 02 15000 00 0000 151</t>
  </si>
  <si>
    <t>2 02 20000 00 0000 151</t>
  </si>
  <si>
    <t>2 02 30000 00 0000 151</t>
  </si>
  <si>
    <t>2 02 40000 05 0000 151</t>
  </si>
  <si>
    <t>2 19 60010 05 0000 151</t>
  </si>
  <si>
    <t xml:space="preserve">УСН </t>
  </si>
  <si>
    <t>% исполнения к плану года</t>
  </si>
  <si>
    <t>000 117 01 000 10 0000 180</t>
  </si>
  <si>
    <t>2 04 05020 10 0000 180</t>
  </si>
  <si>
    <t>Безвозмездные поступления от негосударственных организаций</t>
  </si>
  <si>
    <t>план МФ на 2022 год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</si>
  <si>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2022 год</t>
    </r>
  </si>
  <si>
    <t>366 111 05 325 05 0000 120</t>
  </si>
  <si>
    <t>Плата по соглашениям  об установлении сервитута</t>
  </si>
  <si>
    <t>Прочие безвозмездные поступления</t>
  </si>
  <si>
    <t>план на 2022 г</t>
  </si>
  <si>
    <t>уточненный план на 2022 г</t>
  </si>
  <si>
    <t>2 02 25576 10 0000 151</t>
  </si>
  <si>
    <t>Субсидии бюджетам поселений</t>
  </si>
  <si>
    <t>2 18 05010 05 0000 151</t>
  </si>
  <si>
    <t>об исполнении бюджетов поселений на 1 октября 2022 г.</t>
  </si>
  <si>
    <t>план январь-сентябрь</t>
  </si>
  <si>
    <t>уточненный план январь-сентябрь</t>
  </si>
  <si>
    <t>план сентябрь</t>
  </si>
  <si>
    <t>исполнено на 01 октября</t>
  </si>
  <si>
    <t>исполнено за сентябрь</t>
  </si>
  <si>
    <t>% исполнения к плану январь-сентябрь</t>
  </si>
  <si>
    <t>% исполнения к уточненному плану январь-сентябрь</t>
  </si>
  <si>
    <t>% исполнения к плану сентября</t>
  </si>
  <si>
    <t>на 01 октября 2022 года</t>
  </si>
  <si>
    <t>на 1 октября 2022 года</t>
  </si>
  <si>
    <t>исполнено на 1 октября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</si>
</sst>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3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3"/>
      <name val="Arial Cyr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wrapText="1"/>
    </xf>
    <xf numFmtId="172" fontId="5" fillId="0" borderId="13" xfId="0" applyNumberFormat="1" applyFont="1" applyFill="1" applyBorder="1" applyAlignment="1">
      <alignment/>
    </xf>
    <xf numFmtId="174" fontId="0" fillId="0" borderId="16" xfId="0" applyNumberFormat="1" applyFont="1" applyFill="1" applyBorder="1" applyAlignment="1">
      <alignment/>
    </xf>
    <xf numFmtId="172" fontId="5" fillId="0" borderId="13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16" fillId="0" borderId="0" xfId="0" applyFont="1" applyFill="1" applyAlignment="1">
      <alignment/>
    </xf>
    <xf numFmtId="174" fontId="17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174" fontId="0" fillId="0" borderId="10" xfId="57" applyNumberFormat="1" applyFont="1" applyFill="1" applyBorder="1" applyAlignment="1">
      <alignment/>
    </xf>
    <xf numFmtId="174" fontId="0" fillId="0" borderId="10" xfId="57" applyNumberFormat="1" applyFont="1" applyFill="1" applyBorder="1" applyAlignment="1">
      <alignment horizontal="right"/>
    </xf>
    <xf numFmtId="174" fontId="5" fillId="0" borderId="10" xfId="57" applyNumberFormat="1" applyFont="1" applyFill="1" applyBorder="1" applyAlignment="1">
      <alignment/>
    </xf>
    <xf numFmtId="174" fontId="5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173" fontId="11" fillId="0" borderId="10" xfId="57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22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22"/>
      <sheetName val="консолидированный 01.03.2022"/>
      <sheetName val="консолидированный 01.04.2022"/>
      <sheetName val="консолидированный 01.05.2022"/>
      <sheetName val="консолидированный 01.06.2022"/>
      <sheetName val="консолидированный 01.07.2022"/>
      <sheetName val="консолидированный 01.08.2022"/>
      <sheetName val="консолидированный 01.09.2022"/>
      <sheetName val="консолидированный 01.10.2022"/>
      <sheetName val="районный 01.02.2022"/>
      <sheetName val="районный 01.03.2022"/>
      <sheetName val="районный 01.04.2022"/>
      <sheetName val="районный 01.05.2022"/>
      <sheetName val="районный 01.06.2022"/>
      <sheetName val="районный 01.07.2022"/>
      <sheetName val="районный 01.08.2022"/>
      <sheetName val="районный 01.09.2022"/>
      <sheetName val="районный 01.10.2022"/>
      <sheetName val="поселения 01.02.2022 "/>
      <sheetName val="поселения 01.03.2022"/>
      <sheetName val="поселения 01.04.2022"/>
      <sheetName val="поселения 01.05.2022"/>
      <sheetName val="поселения 01.06.2022"/>
      <sheetName val="поселения 01.07.2022"/>
      <sheetName val="поселения 01.08.2022"/>
      <sheetName val="поселения 01.09.2022"/>
      <sheetName val="поселения 01.10.2022"/>
    </sheetNames>
    <sheetDataSet>
      <sheetData sheetId="25">
        <row r="6">
          <cell r="E6">
            <v>355.7</v>
          </cell>
          <cell r="H6">
            <v>403</v>
          </cell>
        </row>
        <row r="7">
          <cell r="E7">
            <v>97.4</v>
          </cell>
          <cell r="H7">
            <v>126</v>
          </cell>
        </row>
        <row r="8">
          <cell r="E8">
            <v>310.8</v>
          </cell>
          <cell r="H8">
            <v>330.2</v>
          </cell>
        </row>
        <row r="9">
          <cell r="E9">
            <v>270.5</v>
          </cell>
          <cell r="H9">
            <v>284.8</v>
          </cell>
        </row>
        <row r="10">
          <cell r="E10">
            <v>19.3</v>
          </cell>
          <cell r="H10">
            <v>28.2</v>
          </cell>
        </row>
        <row r="11">
          <cell r="E11">
            <v>985.7</v>
          </cell>
          <cell r="H11">
            <v>1170.6</v>
          </cell>
        </row>
        <row r="12">
          <cell r="E12">
            <v>82.1</v>
          </cell>
          <cell r="H12">
            <v>179.6</v>
          </cell>
        </row>
        <row r="13">
          <cell r="E13">
            <v>111.2</v>
          </cell>
          <cell r="H13">
            <v>104</v>
          </cell>
        </row>
        <row r="14">
          <cell r="E14">
            <v>8296</v>
          </cell>
          <cell r="H14">
            <v>8919.3</v>
          </cell>
        </row>
        <row r="16">
          <cell r="E16">
            <v>812.5</v>
          </cell>
          <cell r="H16">
            <v>1059.1</v>
          </cell>
        </row>
        <row r="17">
          <cell r="E17">
            <v>458.1</v>
          </cell>
          <cell r="H17">
            <v>597</v>
          </cell>
        </row>
        <row r="18">
          <cell r="E18">
            <v>705.6</v>
          </cell>
          <cell r="H18">
            <v>919.5</v>
          </cell>
        </row>
        <row r="19">
          <cell r="E19">
            <v>818.4</v>
          </cell>
          <cell r="H19">
            <v>1067.1</v>
          </cell>
        </row>
        <row r="20">
          <cell r="E20">
            <v>580.5</v>
          </cell>
          <cell r="H20">
            <v>756.6</v>
          </cell>
        </row>
        <row r="21">
          <cell r="E21">
            <v>887.7</v>
          </cell>
          <cell r="H21">
            <v>1157.3</v>
          </cell>
        </row>
        <row r="22">
          <cell r="E22">
            <v>759.4</v>
          </cell>
          <cell r="H22">
            <v>989.7</v>
          </cell>
        </row>
        <row r="23">
          <cell r="E23">
            <v>1013.6</v>
          </cell>
          <cell r="H23">
            <v>1321</v>
          </cell>
        </row>
        <row r="24">
          <cell r="E24">
            <v>1624.6</v>
          </cell>
          <cell r="H24">
            <v>2118.3</v>
          </cell>
        </row>
        <row r="26">
          <cell r="E26">
            <v>1.5</v>
          </cell>
          <cell r="H26">
            <v>5.5</v>
          </cell>
        </row>
        <row r="29">
          <cell r="E29">
            <v>1</v>
          </cell>
          <cell r="H29">
            <v>8.7</v>
          </cell>
        </row>
        <row r="31">
          <cell r="E31">
            <v>4.5</v>
          </cell>
          <cell r="H31">
            <v>-2.5</v>
          </cell>
        </row>
        <row r="33">
          <cell r="E33">
            <v>8</v>
          </cell>
          <cell r="H33">
            <v>20.4</v>
          </cell>
        </row>
        <row r="34">
          <cell r="E34">
            <v>2</v>
          </cell>
          <cell r="H34">
            <v>1.7</v>
          </cell>
        </row>
        <row r="36">
          <cell r="E36">
            <v>118.6</v>
          </cell>
          <cell r="H36">
            <v>43.7</v>
          </cell>
        </row>
        <row r="37">
          <cell r="E37">
            <v>5</v>
          </cell>
          <cell r="H37">
            <v>6.2</v>
          </cell>
        </row>
        <row r="38">
          <cell r="E38">
            <v>22.6</v>
          </cell>
          <cell r="H38">
            <v>905.1</v>
          </cell>
        </row>
        <row r="39">
          <cell r="E39">
            <v>9.1</v>
          </cell>
          <cell r="H39">
            <v>32.7</v>
          </cell>
        </row>
        <row r="40">
          <cell r="E40">
            <v>1.2</v>
          </cell>
          <cell r="H40">
            <v>4.6</v>
          </cell>
        </row>
        <row r="41">
          <cell r="E41">
            <v>73.2</v>
          </cell>
          <cell r="H41">
            <v>108.2</v>
          </cell>
        </row>
        <row r="42">
          <cell r="E42">
            <v>6.5</v>
          </cell>
          <cell r="H42">
            <v>12.4</v>
          </cell>
        </row>
        <row r="43">
          <cell r="E43">
            <v>74.2</v>
          </cell>
          <cell r="H43">
            <v>99.4</v>
          </cell>
        </row>
        <row r="44">
          <cell r="E44">
            <v>165.7</v>
          </cell>
          <cell r="H44">
            <v>93.8</v>
          </cell>
        </row>
        <row r="46">
          <cell r="E46">
            <v>137</v>
          </cell>
          <cell r="H46">
            <v>126</v>
          </cell>
        </row>
        <row r="47">
          <cell r="E47">
            <v>31.1</v>
          </cell>
          <cell r="H47">
            <v>108.8</v>
          </cell>
        </row>
        <row r="48">
          <cell r="E48">
            <v>123.9</v>
          </cell>
          <cell r="H48">
            <v>41.6</v>
          </cell>
        </row>
        <row r="51">
          <cell r="E51">
            <v>16</v>
          </cell>
          <cell r="H51">
            <v>47.3</v>
          </cell>
        </row>
        <row r="52">
          <cell r="E52">
            <v>45.4</v>
          </cell>
          <cell r="H52">
            <v>66.1</v>
          </cell>
        </row>
        <row r="53">
          <cell r="E53">
            <v>35.9</v>
          </cell>
          <cell r="H53">
            <v>39.1</v>
          </cell>
        </row>
        <row r="54">
          <cell r="H54">
            <v>0.3</v>
          </cell>
        </row>
        <row r="55">
          <cell r="E55">
            <v>86.5</v>
          </cell>
          <cell r="H55">
            <v>448.6</v>
          </cell>
        </row>
        <row r="56">
          <cell r="E56">
            <v>1310.6</v>
          </cell>
          <cell r="H56">
            <v>891.2</v>
          </cell>
        </row>
        <row r="58">
          <cell r="E58">
            <v>192.3</v>
          </cell>
          <cell r="H58">
            <v>144.2</v>
          </cell>
        </row>
        <row r="59">
          <cell r="E59">
            <v>34.4</v>
          </cell>
          <cell r="H59">
            <v>27.4</v>
          </cell>
        </row>
        <row r="60">
          <cell r="E60">
            <v>92.8</v>
          </cell>
          <cell r="H60">
            <v>142.7</v>
          </cell>
        </row>
        <row r="61">
          <cell r="E61">
            <v>128.6</v>
          </cell>
          <cell r="H61">
            <v>120.7</v>
          </cell>
        </row>
        <row r="62">
          <cell r="E62">
            <v>43.8</v>
          </cell>
          <cell r="H62">
            <v>68.1</v>
          </cell>
        </row>
        <row r="63">
          <cell r="E63">
            <v>129.6</v>
          </cell>
          <cell r="H63">
            <v>134.1</v>
          </cell>
        </row>
        <row r="64">
          <cell r="E64">
            <v>61.3</v>
          </cell>
          <cell r="H64">
            <v>73.7</v>
          </cell>
        </row>
        <row r="65">
          <cell r="E65">
            <v>83.1</v>
          </cell>
          <cell r="H65">
            <v>130.3</v>
          </cell>
        </row>
        <row r="66">
          <cell r="E66">
            <v>218.9</v>
          </cell>
          <cell r="H66">
            <v>206.9</v>
          </cell>
        </row>
        <row r="69">
          <cell r="E69">
            <v>1664.5</v>
          </cell>
          <cell r="H69">
            <v>1361</v>
          </cell>
        </row>
        <row r="71">
          <cell r="H71">
            <v>1579.6</v>
          </cell>
        </row>
        <row r="74">
          <cell r="E74">
            <v>200</v>
          </cell>
          <cell r="H74">
            <v>170.5</v>
          </cell>
        </row>
        <row r="76">
          <cell r="E76">
            <v>155.5</v>
          </cell>
          <cell r="H76">
            <v>139.7</v>
          </cell>
        </row>
        <row r="79">
          <cell r="H79">
            <v>30.4</v>
          </cell>
        </row>
        <row r="80">
          <cell r="H80">
            <v>114.3</v>
          </cell>
        </row>
        <row r="81">
          <cell r="H81">
            <v>151.3</v>
          </cell>
        </row>
        <row r="86">
          <cell r="H86">
            <v>620.4</v>
          </cell>
        </row>
        <row r="99">
          <cell r="E99">
            <v>3296</v>
          </cell>
          <cell r="H99">
            <v>3296</v>
          </cell>
        </row>
        <row r="100">
          <cell r="E100">
            <v>1991.4</v>
          </cell>
          <cell r="H100">
            <v>1991.4</v>
          </cell>
        </row>
        <row r="101">
          <cell r="E101">
            <v>2455.1</v>
          </cell>
          <cell r="H101">
            <v>2455.5</v>
          </cell>
        </row>
        <row r="102">
          <cell r="E102">
            <v>1672.1</v>
          </cell>
          <cell r="H102">
            <v>2508.2</v>
          </cell>
        </row>
        <row r="103">
          <cell r="E103">
            <v>2551.3</v>
          </cell>
          <cell r="H103">
            <v>2551.5</v>
          </cell>
        </row>
        <row r="104">
          <cell r="E104">
            <v>2162.2</v>
          </cell>
          <cell r="H104">
            <v>2432.5</v>
          </cell>
        </row>
        <row r="105">
          <cell r="E105">
            <v>2419.7</v>
          </cell>
          <cell r="H105">
            <v>2419.7</v>
          </cell>
        </row>
        <row r="106">
          <cell r="E106">
            <v>3180.8</v>
          </cell>
          <cell r="H106">
            <v>3180.3</v>
          </cell>
        </row>
        <row r="111">
          <cell r="E111">
            <v>72.2</v>
          </cell>
          <cell r="H111">
            <v>72.1</v>
          </cell>
        </row>
        <row r="112">
          <cell r="E112">
            <v>72.2</v>
          </cell>
          <cell r="H112">
            <v>72.2</v>
          </cell>
        </row>
        <row r="113">
          <cell r="E113">
            <v>72.2</v>
          </cell>
          <cell r="H113">
            <v>72.2</v>
          </cell>
        </row>
        <row r="114">
          <cell r="E114">
            <v>72.2</v>
          </cell>
          <cell r="H114">
            <v>72.2</v>
          </cell>
        </row>
        <row r="115">
          <cell r="E115">
            <v>72.2</v>
          </cell>
          <cell r="H115">
            <v>72.2</v>
          </cell>
        </row>
        <row r="116">
          <cell r="E116">
            <v>72.2</v>
          </cell>
          <cell r="H116">
            <v>72.2</v>
          </cell>
        </row>
        <row r="117">
          <cell r="E117">
            <v>72.2</v>
          </cell>
          <cell r="H117">
            <v>72.1</v>
          </cell>
        </row>
        <row r="118">
          <cell r="E118">
            <v>72.2</v>
          </cell>
          <cell r="H118">
            <v>72.1</v>
          </cell>
        </row>
        <row r="119">
          <cell r="E119">
            <v>360.8</v>
          </cell>
          <cell r="H119">
            <v>432.5</v>
          </cell>
        </row>
        <row r="122">
          <cell r="E122">
            <v>790.4</v>
          </cell>
          <cell r="H122">
            <v>1205.3</v>
          </cell>
        </row>
        <row r="123">
          <cell r="H123">
            <v>32.7</v>
          </cell>
        </row>
        <row r="124">
          <cell r="E124">
            <v>693.4</v>
          </cell>
          <cell r="H124">
            <v>1171.1</v>
          </cell>
        </row>
        <row r="125">
          <cell r="E125">
            <v>962</v>
          </cell>
          <cell r="H125">
            <v>1227.5</v>
          </cell>
        </row>
        <row r="126">
          <cell r="E126">
            <v>1188.2</v>
          </cell>
          <cell r="H126">
            <v>1782.3</v>
          </cell>
        </row>
        <row r="127">
          <cell r="H127">
            <v>49.8</v>
          </cell>
        </row>
        <row r="128">
          <cell r="E128">
            <v>898.4</v>
          </cell>
          <cell r="H128">
            <v>1010.7</v>
          </cell>
        </row>
        <row r="129">
          <cell r="E129">
            <v>9164.8</v>
          </cell>
          <cell r="H129">
            <v>7090.7</v>
          </cell>
        </row>
        <row r="132">
          <cell r="H132">
            <v>213</v>
          </cell>
        </row>
        <row r="133">
          <cell r="H133">
            <v>800</v>
          </cell>
        </row>
        <row r="134">
          <cell r="H134">
            <v>1059</v>
          </cell>
        </row>
        <row r="139">
          <cell r="H139">
            <v>1116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zoomScalePageLayoutView="0" workbookViewId="0" topLeftCell="A19">
      <selection activeCell="F45" sqref="F45"/>
    </sheetView>
  </sheetViews>
  <sheetFormatPr defaultColWidth="9.00390625" defaultRowHeight="12.75" outlineLevelRow="2" outlineLevelCol="1"/>
  <cols>
    <col min="1" max="1" width="28.875" style="44" customWidth="1"/>
    <col min="2" max="2" width="34.125" style="44" customWidth="1"/>
    <col min="3" max="3" width="14.00390625" style="44" customWidth="1" outlineLevel="1"/>
    <col min="4" max="4" width="15.00390625" style="44" customWidth="1" outlineLevel="1"/>
    <col min="5" max="5" width="14.25390625" style="44" customWidth="1"/>
    <col min="6" max="6" width="15.375" style="44" customWidth="1"/>
    <col min="7" max="7" width="16.625" style="44" customWidth="1"/>
    <col min="8" max="16384" width="9.125" style="44" customWidth="1"/>
  </cols>
  <sheetData>
    <row r="1" spans="1:7" ht="17.25" customHeight="1">
      <c r="A1" s="105" t="s">
        <v>0</v>
      </c>
      <c r="B1" s="105"/>
      <c r="C1" s="105"/>
      <c r="D1" s="105"/>
      <c r="E1" s="105"/>
      <c r="F1" s="105"/>
      <c r="G1" s="105"/>
    </row>
    <row r="2" spans="1:7" ht="15.75">
      <c r="A2" s="105" t="s">
        <v>1</v>
      </c>
      <c r="B2" s="105"/>
      <c r="C2" s="105"/>
      <c r="D2" s="105"/>
      <c r="E2" s="105"/>
      <c r="F2" s="105"/>
      <c r="G2" s="105"/>
    </row>
    <row r="3" spans="1:7" ht="15.75">
      <c r="A3" s="105" t="s">
        <v>128</v>
      </c>
      <c r="B3" s="105"/>
      <c r="C3" s="105"/>
      <c r="D3" s="105"/>
      <c r="E3" s="105"/>
      <c r="F3" s="105"/>
      <c r="G3" s="105"/>
    </row>
    <row r="4" spans="1:7" ht="87" customHeight="1">
      <c r="A4" s="35" t="s">
        <v>2</v>
      </c>
      <c r="B4" s="36" t="s">
        <v>3</v>
      </c>
      <c r="C4" s="84" t="s">
        <v>108</v>
      </c>
      <c r="D4" s="37" t="s">
        <v>109</v>
      </c>
      <c r="E4" s="37" t="s">
        <v>129</v>
      </c>
      <c r="F4" s="37" t="s">
        <v>55</v>
      </c>
      <c r="G4" s="37" t="s">
        <v>61</v>
      </c>
    </row>
    <row r="5" spans="1:7" ht="15.75" outlineLevel="1">
      <c r="A5" s="38" t="s">
        <v>4</v>
      </c>
      <c r="B5" s="43" t="s">
        <v>5</v>
      </c>
      <c r="C5" s="70">
        <v>174012.3</v>
      </c>
      <c r="D5" s="70">
        <v>176602.4</v>
      </c>
      <c r="E5" s="70">
        <v>132473</v>
      </c>
      <c r="F5" s="129">
        <f>E5/C5</f>
        <v>0.7612852654668665</v>
      </c>
      <c r="G5" s="129">
        <f>E5/D5</f>
        <v>0.7501200436687158</v>
      </c>
    </row>
    <row r="6" spans="1:7" ht="15.75" outlineLevel="1">
      <c r="A6" s="38" t="s">
        <v>68</v>
      </c>
      <c r="B6" s="43" t="s">
        <v>69</v>
      </c>
      <c r="C6" s="70">
        <v>11908.8</v>
      </c>
      <c r="D6" s="70">
        <v>12857.1</v>
      </c>
      <c r="E6" s="70">
        <v>11490.4</v>
      </c>
      <c r="F6" s="129">
        <f>E6/C6</f>
        <v>0.9648663173451566</v>
      </c>
      <c r="G6" s="129">
        <f>E6/D6</f>
        <v>0.8937007567803004</v>
      </c>
    </row>
    <row r="7" spans="1:7" ht="15.75" outlineLevel="1">
      <c r="A7" s="38" t="s">
        <v>6</v>
      </c>
      <c r="B7" s="43" t="s">
        <v>7</v>
      </c>
      <c r="C7" s="70"/>
      <c r="D7" s="70"/>
      <c r="E7" s="70">
        <v>11.4</v>
      </c>
      <c r="F7" s="129"/>
      <c r="G7" s="129"/>
    </row>
    <row r="8" spans="1:7" ht="15.75" outlineLevel="1">
      <c r="A8" s="38" t="s">
        <v>97</v>
      </c>
      <c r="B8" s="43" t="s">
        <v>103</v>
      </c>
      <c r="C8" s="70">
        <v>9576.5</v>
      </c>
      <c r="D8" s="70">
        <v>9576.5</v>
      </c>
      <c r="E8" s="70">
        <v>8109.2</v>
      </c>
      <c r="F8" s="129">
        <f>E8/C8</f>
        <v>0.8467811831044745</v>
      </c>
      <c r="G8" s="129">
        <f>E8/D8</f>
        <v>0.8467811831044745</v>
      </c>
    </row>
    <row r="9" spans="1:7" ht="15.75" outlineLevel="1">
      <c r="A9" s="38" t="s">
        <v>8</v>
      </c>
      <c r="B9" s="43" t="s">
        <v>9</v>
      </c>
      <c r="C9" s="70">
        <v>34</v>
      </c>
      <c r="D9" s="70">
        <v>34</v>
      </c>
      <c r="E9" s="70">
        <v>67.3</v>
      </c>
      <c r="F9" s="129">
        <f>E9/C9</f>
        <v>1.9794117647058822</v>
      </c>
      <c r="G9" s="129">
        <f>E9/D9</f>
        <v>1.9794117647058822</v>
      </c>
    </row>
    <row r="10" spans="1:7" ht="47.25" outlineLevel="1">
      <c r="A10" s="38" t="s">
        <v>91</v>
      </c>
      <c r="B10" s="43" t="s">
        <v>92</v>
      </c>
      <c r="C10" s="70">
        <v>1792.7</v>
      </c>
      <c r="D10" s="70">
        <v>1792.7</v>
      </c>
      <c r="E10" s="40">
        <v>973.8</v>
      </c>
      <c r="F10" s="129">
        <f>E10/C10</f>
        <v>0.5432029899034975</v>
      </c>
      <c r="G10" s="129">
        <f>E10/D10</f>
        <v>0.5432029899034975</v>
      </c>
    </row>
    <row r="11" spans="1:7" ht="15.75" outlineLevel="1">
      <c r="A11" s="38" t="s">
        <v>10</v>
      </c>
      <c r="B11" s="43" t="s">
        <v>60</v>
      </c>
      <c r="C11" s="70">
        <v>5759.3</v>
      </c>
      <c r="D11" s="70">
        <v>6474.6</v>
      </c>
      <c r="E11" s="70">
        <v>1673.8</v>
      </c>
      <c r="F11" s="129">
        <f>E11/C11</f>
        <v>0.2906255968607296</v>
      </c>
      <c r="G11" s="129">
        <f>E11/D11</f>
        <v>0.25851790071973557</v>
      </c>
    </row>
    <row r="12" spans="1:7" ht="15.75" outlineLevel="1">
      <c r="A12" s="38" t="s">
        <v>84</v>
      </c>
      <c r="B12" s="43" t="s">
        <v>79</v>
      </c>
      <c r="C12" s="70">
        <v>2469.3</v>
      </c>
      <c r="D12" s="70">
        <v>2499.3</v>
      </c>
      <c r="E12" s="70">
        <v>1808.2</v>
      </c>
      <c r="F12" s="129">
        <f>E12/C12</f>
        <v>0.7322723038917912</v>
      </c>
      <c r="G12" s="129">
        <f>E12/D12</f>
        <v>0.7234825751210339</v>
      </c>
    </row>
    <row r="13" spans="1:7" ht="15.75" outlineLevel="1">
      <c r="A13" s="38" t="s">
        <v>86</v>
      </c>
      <c r="B13" s="43" t="s">
        <v>80</v>
      </c>
      <c r="C13" s="70">
        <v>10112.4</v>
      </c>
      <c r="D13" s="70">
        <v>10112.4</v>
      </c>
      <c r="E13" s="70">
        <v>2147.9</v>
      </c>
      <c r="F13" s="129">
        <f>E13/C13</f>
        <v>0.21240259483406512</v>
      </c>
      <c r="G13" s="129">
        <f>E13/D13</f>
        <v>0.21240259483406512</v>
      </c>
    </row>
    <row r="14" spans="1:7" ht="15.75" outlineLevel="1">
      <c r="A14" s="38" t="s">
        <v>12</v>
      </c>
      <c r="B14" s="43" t="s">
        <v>13</v>
      </c>
      <c r="C14" s="70">
        <v>1494.8</v>
      </c>
      <c r="D14" s="70">
        <v>1494.8</v>
      </c>
      <c r="E14" s="70">
        <v>1090.6</v>
      </c>
      <c r="F14" s="129">
        <f>E14/C14</f>
        <v>0.7295959325662296</v>
      </c>
      <c r="G14" s="129">
        <f>E14/D14</f>
        <v>0.7295959325662296</v>
      </c>
    </row>
    <row r="15" spans="1:7" ht="15.75" outlineLevel="1">
      <c r="A15" s="38" t="s">
        <v>89</v>
      </c>
      <c r="B15" s="43" t="s">
        <v>90</v>
      </c>
      <c r="C15" s="70"/>
      <c r="D15" s="70"/>
      <c r="E15" s="70"/>
      <c r="F15" s="129"/>
      <c r="G15" s="129"/>
    </row>
    <row r="16" spans="1:7" s="45" customFormat="1" ht="15.75" outlineLevel="1">
      <c r="A16" s="130" t="s">
        <v>15</v>
      </c>
      <c r="B16" s="130"/>
      <c r="C16" s="97">
        <f>SUM(C5:C15)</f>
        <v>217160.09999999995</v>
      </c>
      <c r="D16" s="97">
        <f>SUM(D5:D15)</f>
        <v>221443.8</v>
      </c>
      <c r="E16" s="97">
        <f>SUM(E5:E15)</f>
        <v>159845.59999999998</v>
      </c>
      <c r="F16" s="41">
        <f>E16/C16</f>
        <v>0.7360726026558286</v>
      </c>
      <c r="G16" s="41">
        <f>E16/D16</f>
        <v>0.7218337113073384</v>
      </c>
    </row>
    <row r="17" spans="1:7" ht="15.75" outlineLevel="1">
      <c r="A17" s="38" t="s">
        <v>64</v>
      </c>
      <c r="B17" s="39" t="s">
        <v>16</v>
      </c>
      <c r="C17" s="70">
        <v>6054.2</v>
      </c>
      <c r="D17" s="70">
        <v>6054.2</v>
      </c>
      <c r="E17" s="40">
        <v>3811.3</v>
      </c>
      <c r="F17" s="129">
        <f>E17/C17</f>
        <v>0.629529913118166</v>
      </c>
      <c r="G17" s="129">
        <f>E17/D17</f>
        <v>0.629529913118166</v>
      </c>
    </row>
    <row r="18" spans="1:7" ht="15.75" outlineLevel="1">
      <c r="A18" s="38" t="s">
        <v>71</v>
      </c>
      <c r="B18" s="39" t="s">
        <v>16</v>
      </c>
      <c r="C18" s="70">
        <v>4247.2</v>
      </c>
      <c r="D18" s="70">
        <v>4247.2</v>
      </c>
      <c r="E18" s="40">
        <v>326.6</v>
      </c>
      <c r="F18" s="129">
        <f>E18/C18</f>
        <v>0.07689772085138445</v>
      </c>
      <c r="G18" s="129">
        <f>E18/D18</f>
        <v>0.07689772085138445</v>
      </c>
    </row>
    <row r="19" spans="1:7" ht="31.5" outlineLevel="1">
      <c r="A19" s="38" t="s">
        <v>58</v>
      </c>
      <c r="B19" s="43" t="s">
        <v>17</v>
      </c>
      <c r="C19" s="70">
        <v>1519.9</v>
      </c>
      <c r="D19" s="70">
        <v>1519.9</v>
      </c>
      <c r="E19" s="40">
        <v>658.7</v>
      </c>
      <c r="F19" s="129">
        <f>E19/C19</f>
        <v>0.4333837752483716</v>
      </c>
      <c r="G19" s="129">
        <f>E19/D19</f>
        <v>0.4333837752483716</v>
      </c>
    </row>
    <row r="20" spans="1:7" ht="31.5" outlineLevel="1">
      <c r="A20" s="38" t="s">
        <v>110</v>
      </c>
      <c r="B20" s="43" t="s">
        <v>111</v>
      </c>
      <c r="C20" s="70">
        <v>1</v>
      </c>
      <c r="D20" s="70">
        <v>1</v>
      </c>
      <c r="E20" s="40">
        <v>0.4</v>
      </c>
      <c r="F20" s="129">
        <f>E20/C20</f>
        <v>0.4</v>
      </c>
      <c r="G20" s="129">
        <f>E20/D20</f>
        <v>0.4</v>
      </c>
    </row>
    <row r="21" spans="1:7" ht="31.5" outlineLevel="1">
      <c r="A21" s="38" t="s">
        <v>57</v>
      </c>
      <c r="B21" s="43" t="s">
        <v>18</v>
      </c>
      <c r="C21" s="70">
        <v>730.1</v>
      </c>
      <c r="D21" s="70">
        <v>730.1</v>
      </c>
      <c r="E21" s="40">
        <v>1471.2</v>
      </c>
      <c r="F21" s="69" t="s">
        <v>14</v>
      </c>
      <c r="G21" s="69" t="s">
        <v>14</v>
      </c>
    </row>
    <row r="22" spans="1:7" ht="15.75" outlineLevel="1">
      <c r="A22" s="38" t="s">
        <v>19</v>
      </c>
      <c r="B22" s="43" t="s">
        <v>20</v>
      </c>
      <c r="C22" s="70">
        <v>217.4</v>
      </c>
      <c r="D22" s="70">
        <v>217.4</v>
      </c>
      <c r="E22" s="40">
        <v>34.1</v>
      </c>
      <c r="F22" s="129">
        <f>E22/C22</f>
        <v>0.15685372585096596</v>
      </c>
      <c r="G22" s="129">
        <f>E22/D22</f>
        <v>0.15685372585096596</v>
      </c>
    </row>
    <row r="23" spans="1:7" ht="15.75" outlineLevel="1">
      <c r="A23" s="38" t="s">
        <v>81</v>
      </c>
      <c r="B23" s="43" t="s">
        <v>83</v>
      </c>
      <c r="C23" s="70"/>
      <c r="D23" s="70"/>
      <c r="E23" s="40"/>
      <c r="F23" s="129"/>
      <c r="G23" s="129"/>
    </row>
    <row r="24" spans="1:7" ht="15.75" outlineLevel="1">
      <c r="A24" s="38" t="s">
        <v>78</v>
      </c>
      <c r="B24" s="43" t="s">
        <v>77</v>
      </c>
      <c r="C24" s="70">
        <v>3399.3</v>
      </c>
      <c r="D24" s="70">
        <v>3399.3</v>
      </c>
      <c r="E24" s="70">
        <v>3930.8</v>
      </c>
      <c r="F24" s="129">
        <f>E24/C24</f>
        <v>1.156355720295355</v>
      </c>
      <c r="G24" s="129">
        <f>E24/D24</f>
        <v>1.156355720295355</v>
      </c>
    </row>
    <row r="25" spans="1:7" ht="30.75" customHeight="1" outlineLevel="1">
      <c r="A25" s="38" t="s">
        <v>67</v>
      </c>
      <c r="B25" s="43" t="s">
        <v>63</v>
      </c>
      <c r="C25" s="70">
        <v>100</v>
      </c>
      <c r="D25" s="70">
        <v>100</v>
      </c>
      <c r="E25" s="40">
        <v>394.4</v>
      </c>
      <c r="F25" s="69" t="s">
        <v>14</v>
      </c>
      <c r="G25" s="69" t="s">
        <v>14</v>
      </c>
    </row>
    <row r="26" spans="1:7" ht="15.75" outlineLevel="1">
      <c r="A26" s="38" t="s">
        <v>66</v>
      </c>
      <c r="B26" s="43" t="s">
        <v>21</v>
      </c>
      <c r="C26" s="70">
        <v>700</v>
      </c>
      <c r="D26" s="70">
        <v>700</v>
      </c>
      <c r="E26" s="40">
        <v>430</v>
      </c>
      <c r="F26" s="129">
        <f>E26/C26</f>
        <v>0.6142857142857143</v>
      </c>
      <c r="G26" s="129">
        <f>E26/D26</f>
        <v>0.6142857142857143</v>
      </c>
    </row>
    <row r="27" spans="1:7" ht="15.75" outlineLevel="1">
      <c r="A27" s="38" t="s">
        <v>22</v>
      </c>
      <c r="B27" s="43" t="s">
        <v>23</v>
      </c>
      <c r="C27" s="70">
        <v>429.9</v>
      </c>
      <c r="D27" s="70">
        <v>429.9</v>
      </c>
      <c r="E27" s="40">
        <v>473.3</v>
      </c>
      <c r="F27" s="129">
        <f>E27/C27</f>
        <v>1.1009537101651548</v>
      </c>
      <c r="G27" s="129">
        <f>E27/D27</f>
        <v>1.1009537101651548</v>
      </c>
    </row>
    <row r="28" spans="1:7" ht="15.75" outlineLevel="1">
      <c r="A28" s="38" t="s">
        <v>24</v>
      </c>
      <c r="B28" s="43" t="s">
        <v>25</v>
      </c>
      <c r="C28" s="70"/>
      <c r="D28" s="70">
        <v>1005.2</v>
      </c>
      <c r="E28" s="40">
        <v>916.4</v>
      </c>
      <c r="F28" s="129"/>
      <c r="G28" s="129">
        <f>E28/D28</f>
        <v>0.9116593712693991</v>
      </c>
    </row>
    <row r="29" spans="1:7" s="46" customFormat="1" ht="15.75" outlineLevel="1">
      <c r="A29" s="131" t="s">
        <v>26</v>
      </c>
      <c r="B29" s="131"/>
      <c r="C29" s="48">
        <f>SUM(C17:C28)</f>
        <v>17399</v>
      </c>
      <c r="D29" s="48">
        <f>SUM(D17:D28)</f>
        <v>18404.2</v>
      </c>
      <c r="E29" s="48">
        <f>SUM(E17:E28)</f>
        <v>12447.199999999999</v>
      </c>
      <c r="F29" s="41">
        <f>E29/C29</f>
        <v>0.7153974366342892</v>
      </c>
      <c r="G29" s="41">
        <f>E29/D29</f>
        <v>0.6763238825920169</v>
      </c>
    </row>
    <row r="30" spans="1:7" s="46" customFormat="1" ht="15.75">
      <c r="A30" s="132" t="s">
        <v>27</v>
      </c>
      <c r="B30" s="132"/>
      <c r="C30" s="48">
        <f>C16+C29</f>
        <v>234559.09999999995</v>
      </c>
      <c r="D30" s="48">
        <f>D16+D29</f>
        <v>239848</v>
      </c>
      <c r="E30" s="48">
        <f>E16+E29</f>
        <v>172292.8</v>
      </c>
      <c r="F30" s="41">
        <f>E30/C30</f>
        <v>0.7345389712017143</v>
      </c>
      <c r="G30" s="41">
        <f>E30/D30</f>
        <v>0.7183416163570261</v>
      </c>
    </row>
    <row r="31" spans="1:7" s="46" customFormat="1" ht="31.5" outlineLevel="1">
      <c r="A31" s="47" t="s">
        <v>28</v>
      </c>
      <c r="B31" s="1" t="s">
        <v>29</v>
      </c>
      <c r="C31" s="48">
        <f>C32+C37+C38+C39</f>
        <v>499495.80000000005</v>
      </c>
      <c r="D31" s="48">
        <f>D32+D37+D38+D39</f>
        <v>531468.9</v>
      </c>
      <c r="E31" s="48">
        <f>E32+E37+E38+E39</f>
        <v>390612.2</v>
      </c>
      <c r="F31" s="41">
        <f>E31/C31</f>
        <v>0.7820129818909388</v>
      </c>
      <c r="G31" s="41">
        <f>E31/D31</f>
        <v>0.7349671824635459</v>
      </c>
    </row>
    <row r="32" spans="1:7" s="46" customFormat="1" ht="75" customHeight="1" outlineLevel="1">
      <c r="A32" s="47" t="s">
        <v>30</v>
      </c>
      <c r="B32" s="1" t="s">
        <v>31</v>
      </c>
      <c r="C32" s="48">
        <f>C33+C34+C35+C36</f>
        <v>499495.80000000005</v>
      </c>
      <c r="D32" s="48">
        <f>D33+D34+D35+D36</f>
        <v>531931.4</v>
      </c>
      <c r="E32" s="48">
        <f>E33+E34+E35+E36</f>
        <v>391072</v>
      </c>
      <c r="F32" s="41">
        <f>E32/C32</f>
        <v>0.7829335101516368</v>
      </c>
      <c r="G32" s="41">
        <f>E32/D32</f>
        <v>0.7351925455049279</v>
      </c>
    </row>
    <row r="33" spans="1:7" s="46" customFormat="1" ht="78" customHeight="1" outlineLevel="1">
      <c r="A33" s="47" t="s">
        <v>98</v>
      </c>
      <c r="B33" s="47" t="s">
        <v>32</v>
      </c>
      <c r="C33" s="48">
        <v>167724</v>
      </c>
      <c r="D33" s="48">
        <v>167724</v>
      </c>
      <c r="E33" s="48">
        <v>146059.4</v>
      </c>
      <c r="F33" s="41">
        <f>E33/C33</f>
        <v>0.8708318427893443</v>
      </c>
      <c r="G33" s="41">
        <f>E33/D33</f>
        <v>0.8708318427893443</v>
      </c>
    </row>
    <row r="34" spans="1:7" s="46" customFormat="1" ht="47.25" customHeight="1" outlineLevel="1">
      <c r="A34" s="47" t="s">
        <v>99</v>
      </c>
      <c r="B34" s="47" t="s">
        <v>33</v>
      </c>
      <c r="C34" s="48">
        <v>91329.8</v>
      </c>
      <c r="D34" s="48">
        <v>112706.2</v>
      </c>
      <c r="E34" s="48">
        <v>54231.6</v>
      </c>
      <c r="F34" s="41">
        <f>E34/C34</f>
        <v>0.5937996141456567</v>
      </c>
      <c r="G34" s="41">
        <f>E34/D34</f>
        <v>0.4811767231971267</v>
      </c>
    </row>
    <row r="35" spans="1:7" s="46" customFormat="1" ht="85.5" customHeight="1" outlineLevel="2">
      <c r="A35" s="47" t="s">
        <v>100</v>
      </c>
      <c r="B35" s="47" t="s">
        <v>34</v>
      </c>
      <c r="C35" s="48">
        <v>240017.1</v>
      </c>
      <c r="D35" s="48">
        <v>238045.9</v>
      </c>
      <c r="E35" s="48">
        <v>178499.5</v>
      </c>
      <c r="F35" s="41">
        <f>E35/C35</f>
        <v>0.743694928403018</v>
      </c>
      <c r="G35" s="41">
        <f>E35/D35</f>
        <v>0.7498532845976343</v>
      </c>
    </row>
    <row r="36" spans="1:7" s="46" customFormat="1" ht="35.25" customHeight="1" outlineLevel="1">
      <c r="A36" s="47" t="s">
        <v>101</v>
      </c>
      <c r="B36" s="47" t="s">
        <v>56</v>
      </c>
      <c r="C36" s="48">
        <v>424.9</v>
      </c>
      <c r="D36" s="48">
        <v>13455.3</v>
      </c>
      <c r="E36" s="48">
        <v>12281.5</v>
      </c>
      <c r="F36" s="42" t="s">
        <v>14</v>
      </c>
      <c r="G36" s="41">
        <f>E36/D36</f>
        <v>0.912763000453353</v>
      </c>
    </row>
    <row r="37" spans="1:7" s="46" customFormat="1" ht="63" customHeight="1" outlineLevel="1">
      <c r="A37" s="47" t="s">
        <v>106</v>
      </c>
      <c r="B37" s="49" t="s">
        <v>107</v>
      </c>
      <c r="C37" s="78"/>
      <c r="D37" s="78"/>
      <c r="E37" s="79"/>
      <c r="F37" s="129"/>
      <c r="G37" s="129"/>
    </row>
    <row r="38" spans="1:7" s="46" customFormat="1" ht="40.5" customHeight="1" outlineLevel="1">
      <c r="A38" s="47" t="s">
        <v>117</v>
      </c>
      <c r="B38" s="49" t="s">
        <v>112</v>
      </c>
      <c r="C38" s="78"/>
      <c r="D38" s="78">
        <v>103.7</v>
      </c>
      <c r="E38" s="79">
        <v>106.4</v>
      </c>
      <c r="F38" s="129"/>
      <c r="G38" s="41">
        <f>E38/D38</f>
        <v>1.026036644165863</v>
      </c>
    </row>
    <row r="39" spans="1:7" s="46" customFormat="1" ht="51" customHeight="1" outlineLevel="1">
      <c r="A39" s="47" t="s">
        <v>102</v>
      </c>
      <c r="B39" s="49" t="s">
        <v>59</v>
      </c>
      <c r="C39" s="48"/>
      <c r="D39" s="48">
        <v>-566.2</v>
      </c>
      <c r="E39" s="48">
        <v>-566.2</v>
      </c>
      <c r="F39" s="129"/>
      <c r="G39" s="41">
        <f>E39/D39</f>
        <v>1</v>
      </c>
    </row>
    <row r="40" spans="1:7" s="45" customFormat="1" ht="15.75" outlineLevel="1">
      <c r="A40" s="98" t="s">
        <v>35</v>
      </c>
      <c r="B40" s="98"/>
      <c r="C40" s="48">
        <f>C30+C31</f>
        <v>734054.9</v>
      </c>
      <c r="D40" s="48">
        <f>D30+D31</f>
        <v>771316.9</v>
      </c>
      <c r="E40" s="48">
        <f>E30+E31</f>
        <v>562905</v>
      </c>
      <c r="F40" s="41">
        <f>E40/C40</f>
        <v>0.7668431884318189</v>
      </c>
      <c r="G40" s="41">
        <f>E40/D40</f>
        <v>0.729797311584901</v>
      </c>
    </row>
  </sheetData>
  <sheetProtection/>
  <mergeCells count="7">
    <mergeCell ref="A40:B40"/>
    <mergeCell ref="A30:B30"/>
    <mergeCell ref="A16:B16"/>
    <mergeCell ref="A29:B29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view="pageBreakPreview" zoomScaleSheetLayoutView="100" zoomScalePageLayoutView="0" workbookViewId="0" topLeftCell="A30">
      <selection activeCell="A33" sqref="A33:IV41"/>
    </sheetView>
  </sheetViews>
  <sheetFormatPr defaultColWidth="9.00390625" defaultRowHeight="12.75" outlineLevelRow="2"/>
  <cols>
    <col min="1" max="1" width="30.75390625" style="8" customWidth="1"/>
    <col min="2" max="2" width="45.00390625" style="8" customWidth="1"/>
    <col min="3" max="3" width="15.625" style="8" customWidth="1"/>
    <col min="4" max="4" width="16.25390625" style="8" customWidth="1"/>
    <col min="5" max="5" width="13.875" style="8" customWidth="1"/>
    <col min="6" max="6" width="13.75390625" style="8" customWidth="1"/>
    <col min="7" max="7" width="13.25390625" style="31" customWidth="1"/>
    <col min="8" max="16384" width="9.125" style="8" customWidth="1"/>
  </cols>
  <sheetData>
    <row r="1" spans="1:5" ht="17.25" customHeight="1">
      <c r="A1" s="105" t="s">
        <v>0</v>
      </c>
      <c r="B1" s="105"/>
      <c r="C1" s="105"/>
      <c r="D1" s="105"/>
      <c r="E1" s="105"/>
    </row>
    <row r="2" spans="1:5" ht="15.75">
      <c r="A2" s="105" t="s">
        <v>36</v>
      </c>
      <c r="B2" s="105"/>
      <c r="C2" s="105"/>
      <c r="D2" s="105"/>
      <c r="E2" s="105"/>
    </row>
    <row r="3" spans="1:5" ht="15.75">
      <c r="A3" s="106" t="s">
        <v>127</v>
      </c>
      <c r="B3" s="106"/>
      <c r="C3" s="106"/>
      <c r="D3" s="106"/>
      <c r="E3" s="106"/>
    </row>
    <row r="4" spans="1:7" s="44" customFormat="1" ht="79.5" customHeight="1">
      <c r="A4" s="35" t="s">
        <v>2</v>
      </c>
      <c r="B4" s="36" t="s">
        <v>3</v>
      </c>
      <c r="C4" s="84" t="s">
        <v>108</v>
      </c>
      <c r="D4" s="37" t="s">
        <v>109</v>
      </c>
      <c r="E4" s="37" t="s">
        <v>122</v>
      </c>
      <c r="F4" s="37" t="s">
        <v>55</v>
      </c>
      <c r="G4" s="37" t="s">
        <v>61</v>
      </c>
    </row>
    <row r="5" spans="1:7" s="52" customFormat="1" ht="15.75" outlineLevel="1">
      <c r="A5" s="38" t="s">
        <v>4</v>
      </c>
      <c r="B5" s="39" t="s">
        <v>5</v>
      </c>
      <c r="C5" s="70">
        <v>156619.3</v>
      </c>
      <c r="D5" s="70">
        <v>159014.3</v>
      </c>
      <c r="E5" s="70">
        <v>119245.6</v>
      </c>
      <c r="F5" s="69">
        <f>E5/C5</f>
        <v>0.7613723212911819</v>
      </c>
      <c r="G5" s="69">
        <f>E5/D5</f>
        <v>0.7499048827684052</v>
      </c>
    </row>
    <row r="6" spans="1:7" s="44" customFormat="1" ht="15.75" outlineLevel="1">
      <c r="A6" s="38" t="s">
        <v>6</v>
      </c>
      <c r="B6" s="43" t="s">
        <v>7</v>
      </c>
      <c r="C6" s="70"/>
      <c r="D6" s="70"/>
      <c r="E6" s="70">
        <v>11.4</v>
      </c>
      <c r="F6" s="69"/>
      <c r="G6" s="69"/>
    </row>
    <row r="7" spans="1:7" s="44" customFormat="1" ht="15.75" outlineLevel="1">
      <c r="A7" s="38" t="s">
        <v>97</v>
      </c>
      <c r="B7" s="43" t="s">
        <v>103</v>
      </c>
      <c r="C7" s="70">
        <v>9576.5</v>
      </c>
      <c r="D7" s="70">
        <v>9576.5</v>
      </c>
      <c r="E7" s="70">
        <v>8109.2</v>
      </c>
      <c r="F7" s="69">
        <f>E7/C7</f>
        <v>0.8467811831044745</v>
      </c>
      <c r="G7" s="69">
        <f>E7/D7</f>
        <v>0.8467811831044745</v>
      </c>
    </row>
    <row r="8" spans="1:7" s="52" customFormat="1" ht="15.75" outlineLevel="1">
      <c r="A8" s="38" t="s">
        <v>8</v>
      </c>
      <c r="B8" s="39" t="s">
        <v>9</v>
      </c>
      <c r="C8" s="40">
        <v>17</v>
      </c>
      <c r="D8" s="40">
        <v>17</v>
      </c>
      <c r="E8" s="40">
        <v>33.6</v>
      </c>
      <c r="F8" s="69">
        <f>E8/C8</f>
        <v>1.9764705882352942</v>
      </c>
      <c r="G8" s="69">
        <f>E8/D8</f>
        <v>1.9764705882352942</v>
      </c>
    </row>
    <row r="9" spans="1:7" s="44" customFormat="1" ht="31.5" outlineLevel="1">
      <c r="A9" s="38" t="s">
        <v>91</v>
      </c>
      <c r="B9" s="43" t="s">
        <v>92</v>
      </c>
      <c r="C9" s="70">
        <v>1792.7</v>
      </c>
      <c r="D9" s="70">
        <v>1792.7</v>
      </c>
      <c r="E9" s="40">
        <v>973.8</v>
      </c>
      <c r="F9" s="69">
        <f>E9/C9</f>
        <v>0.5432029899034975</v>
      </c>
      <c r="G9" s="69">
        <f>E9/D9</f>
        <v>0.5432029899034975</v>
      </c>
    </row>
    <row r="10" spans="1:7" s="44" customFormat="1" ht="15.75" outlineLevel="1">
      <c r="A10" s="38" t="s">
        <v>12</v>
      </c>
      <c r="B10" s="43" t="s">
        <v>13</v>
      </c>
      <c r="C10" s="70">
        <v>1494.8</v>
      </c>
      <c r="D10" s="70">
        <v>1494.8</v>
      </c>
      <c r="E10" s="70">
        <v>1090.6</v>
      </c>
      <c r="F10" s="69">
        <f>E10/C10</f>
        <v>0.7295959325662296</v>
      </c>
      <c r="G10" s="69">
        <f>E10/D10</f>
        <v>0.7295959325662296</v>
      </c>
    </row>
    <row r="11" spans="1:7" s="52" customFormat="1" ht="15.75" outlineLevel="1">
      <c r="A11" s="38" t="s">
        <v>89</v>
      </c>
      <c r="B11" s="39" t="s">
        <v>90</v>
      </c>
      <c r="C11" s="40"/>
      <c r="D11" s="40"/>
      <c r="E11" s="40"/>
      <c r="F11" s="69"/>
      <c r="G11" s="69"/>
    </row>
    <row r="12" spans="1:7" s="53" customFormat="1" ht="15.75" outlineLevel="1">
      <c r="A12" s="101" t="s">
        <v>15</v>
      </c>
      <c r="B12" s="102"/>
      <c r="C12" s="48">
        <f>SUM(C5:C11)</f>
        <v>169500.3</v>
      </c>
      <c r="D12" s="48">
        <f>SUM(D5:D11)</f>
        <v>171895.3</v>
      </c>
      <c r="E12" s="48">
        <f>SUM(E5:E11)</f>
        <v>129464.20000000001</v>
      </c>
      <c r="F12" s="42">
        <f>E12/C12</f>
        <v>0.763799238113443</v>
      </c>
      <c r="G12" s="42">
        <f>E12/D12</f>
        <v>0.7531572998214612</v>
      </c>
    </row>
    <row r="13" spans="1:7" s="44" customFormat="1" ht="15.75" outlineLevel="1">
      <c r="A13" s="38" t="s">
        <v>64</v>
      </c>
      <c r="B13" s="39" t="s">
        <v>16</v>
      </c>
      <c r="C13" s="70">
        <v>3503</v>
      </c>
      <c r="D13" s="70">
        <v>3503</v>
      </c>
      <c r="E13" s="70">
        <v>2356.4</v>
      </c>
      <c r="F13" s="69">
        <f>E13/C13</f>
        <v>0.6726805595204111</v>
      </c>
      <c r="G13" s="69">
        <f>E13/D13</f>
        <v>0.6726805595204111</v>
      </c>
    </row>
    <row r="14" spans="1:7" s="44" customFormat="1" ht="15.75" outlineLevel="1">
      <c r="A14" s="38" t="s">
        <v>71</v>
      </c>
      <c r="B14" s="39" t="s">
        <v>16</v>
      </c>
      <c r="C14" s="70">
        <v>4247.2</v>
      </c>
      <c r="D14" s="70">
        <v>4247.2</v>
      </c>
      <c r="E14" s="40">
        <v>326.7</v>
      </c>
      <c r="F14" s="69">
        <f>E14/C14</f>
        <v>0.07692126577509889</v>
      </c>
      <c r="G14" s="69">
        <f>E14/D14</f>
        <v>0.07692126577509889</v>
      </c>
    </row>
    <row r="15" spans="1:7" s="44" customFormat="1" ht="18.75" customHeight="1" outlineLevel="1">
      <c r="A15" s="38" t="s">
        <v>58</v>
      </c>
      <c r="B15" s="43" t="s">
        <v>17</v>
      </c>
      <c r="C15" s="70">
        <v>1519.9</v>
      </c>
      <c r="D15" s="70">
        <v>1519.9</v>
      </c>
      <c r="E15" s="40">
        <v>658.7</v>
      </c>
      <c r="F15" s="69">
        <f>E15/C15</f>
        <v>0.4333837752483716</v>
      </c>
      <c r="G15" s="69">
        <f>E15/D15</f>
        <v>0.4333837752483716</v>
      </c>
    </row>
    <row r="16" spans="1:7" s="44" customFormat="1" ht="31.5" outlineLevel="1">
      <c r="A16" s="38" t="s">
        <v>110</v>
      </c>
      <c r="B16" s="43" t="s">
        <v>111</v>
      </c>
      <c r="C16" s="70">
        <v>1</v>
      </c>
      <c r="D16" s="70">
        <v>1</v>
      </c>
      <c r="E16" s="40">
        <v>0.4</v>
      </c>
      <c r="F16" s="69">
        <f>E16/C16</f>
        <v>0.4</v>
      </c>
      <c r="G16" s="69">
        <f>E16/D16</f>
        <v>0.4</v>
      </c>
    </row>
    <row r="17" spans="1:7" s="44" customFormat="1" ht="15.75" outlineLevel="1">
      <c r="A17" s="38" t="s">
        <v>57</v>
      </c>
      <c r="B17" s="43" t="s">
        <v>18</v>
      </c>
      <c r="C17" s="40">
        <v>500</v>
      </c>
      <c r="D17" s="40">
        <v>500</v>
      </c>
      <c r="E17" s="70">
        <v>346.8</v>
      </c>
      <c r="F17" s="69">
        <f>E17/C17</f>
        <v>0.6936</v>
      </c>
      <c r="G17" s="69">
        <f>E17/D17</f>
        <v>0.6936</v>
      </c>
    </row>
    <row r="18" spans="1:7" s="44" customFormat="1" ht="15.75" outlineLevel="1">
      <c r="A18" s="38" t="s">
        <v>19</v>
      </c>
      <c r="B18" s="43" t="s">
        <v>20</v>
      </c>
      <c r="C18" s="70">
        <v>217.4</v>
      </c>
      <c r="D18" s="70">
        <v>217.4</v>
      </c>
      <c r="E18" s="40">
        <v>34.2</v>
      </c>
      <c r="F18" s="69">
        <f>E18/C18</f>
        <v>0.15731370745170195</v>
      </c>
      <c r="G18" s="69">
        <f>E18/D18</f>
        <v>0.15731370745170195</v>
      </c>
    </row>
    <row r="19" spans="1:7" s="44" customFormat="1" ht="15.75" outlineLevel="1">
      <c r="A19" s="38" t="s">
        <v>82</v>
      </c>
      <c r="B19" s="43" t="s">
        <v>83</v>
      </c>
      <c r="C19" s="70"/>
      <c r="D19" s="70"/>
      <c r="E19" s="70"/>
      <c r="F19" s="69"/>
      <c r="G19" s="69"/>
    </row>
    <row r="20" spans="1:7" s="44" customFormat="1" ht="15.75" outlineLevel="1">
      <c r="A20" s="38" t="s">
        <v>78</v>
      </c>
      <c r="B20" s="43" t="s">
        <v>77</v>
      </c>
      <c r="C20" s="70">
        <v>3399.3</v>
      </c>
      <c r="D20" s="70">
        <v>3399.3</v>
      </c>
      <c r="E20" s="70">
        <v>2351.1</v>
      </c>
      <c r="F20" s="69">
        <f>E20/C20</f>
        <v>0.6916423969640808</v>
      </c>
      <c r="G20" s="69">
        <f>E20/D20</f>
        <v>0.6916423969640808</v>
      </c>
    </row>
    <row r="21" spans="1:7" s="44" customFormat="1" ht="30.75" customHeight="1" outlineLevel="1">
      <c r="A21" s="38" t="s">
        <v>67</v>
      </c>
      <c r="B21" s="43" t="s">
        <v>63</v>
      </c>
      <c r="C21" s="40">
        <v>100</v>
      </c>
      <c r="D21" s="40">
        <v>100</v>
      </c>
      <c r="E21" s="70">
        <v>394.4</v>
      </c>
      <c r="F21" s="69" t="s">
        <v>14</v>
      </c>
      <c r="G21" s="69" t="s">
        <v>14</v>
      </c>
    </row>
    <row r="22" spans="1:7" s="44" customFormat="1" ht="15.75" outlineLevel="1">
      <c r="A22" s="38" t="s">
        <v>66</v>
      </c>
      <c r="B22" s="43" t="s">
        <v>21</v>
      </c>
      <c r="C22" s="40">
        <v>450</v>
      </c>
      <c r="D22" s="40">
        <v>450</v>
      </c>
      <c r="E22" s="70">
        <v>259.5</v>
      </c>
      <c r="F22" s="69">
        <f>E22/C22</f>
        <v>0.5766666666666667</v>
      </c>
      <c r="G22" s="69">
        <f>E22/D22</f>
        <v>0.5766666666666667</v>
      </c>
    </row>
    <row r="23" spans="1:7" s="44" customFormat="1" ht="15.75" outlineLevel="1">
      <c r="A23" s="38" t="s">
        <v>22</v>
      </c>
      <c r="B23" s="43" t="s">
        <v>23</v>
      </c>
      <c r="C23" s="70">
        <v>429.9</v>
      </c>
      <c r="D23" s="70">
        <v>429.9</v>
      </c>
      <c r="E23" s="40">
        <v>473.3</v>
      </c>
      <c r="F23" s="69">
        <f>E23/C23</f>
        <v>1.1009537101651548</v>
      </c>
      <c r="G23" s="69">
        <f>E23/D23</f>
        <v>1.1009537101651548</v>
      </c>
    </row>
    <row r="24" spans="1:7" s="44" customFormat="1" ht="15.75" outlineLevel="1">
      <c r="A24" s="38" t="s">
        <v>24</v>
      </c>
      <c r="B24" s="43" t="s">
        <v>25</v>
      </c>
      <c r="C24" s="40"/>
      <c r="D24" s="40"/>
      <c r="E24" s="70"/>
      <c r="F24" s="69"/>
      <c r="G24" s="69"/>
    </row>
    <row r="25" spans="1:7" s="54" customFormat="1" ht="15.75" outlineLevel="1">
      <c r="A25" s="103" t="s">
        <v>26</v>
      </c>
      <c r="B25" s="104"/>
      <c r="C25" s="48">
        <f>SUM(C13:C24)</f>
        <v>14367.699999999999</v>
      </c>
      <c r="D25" s="48">
        <f>SUM(D13:D24)</f>
        <v>14367.699999999999</v>
      </c>
      <c r="E25" s="48">
        <f>SUM(E13:E24)</f>
        <v>7201.5</v>
      </c>
      <c r="F25" s="42">
        <f>E25/C25</f>
        <v>0.5012284499258755</v>
      </c>
      <c r="G25" s="42">
        <f>E25/D25</f>
        <v>0.5012284499258755</v>
      </c>
    </row>
    <row r="26" spans="1:7" s="32" customFormat="1" ht="24.75" customHeight="1">
      <c r="A26" s="99" t="s">
        <v>27</v>
      </c>
      <c r="B26" s="100"/>
      <c r="C26" s="48">
        <f>C12+C25</f>
        <v>183868</v>
      </c>
      <c r="D26" s="48">
        <f>D12+D25</f>
        <v>186263</v>
      </c>
      <c r="E26" s="48">
        <f>E12+E25</f>
        <v>136665.7</v>
      </c>
      <c r="F26" s="42">
        <f>E26/C26</f>
        <v>0.7432815933169449</v>
      </c>
      <c r="G26" s="42">
        <f>E26/D26</f>
        <v>0.7337243574945105</v>
      </c>
    </row>
    <row r="27" spans="1:7" s="46" customFormat="1" ht="15.75" outlineLevel="1">
      <c r="A27" s="47" t="s">
        <v>28</v>
      </c>
      <c r="B27" s="1" t="s">
        <v>29</v>
      </c>
      <c r="C27" s="48">
        <f>C28+C33+C34</f>
        <v>500035.80000000005</v>
      </c>
      <c r="D27" s="48">
        <f>D28+D33+D34</f>
        <v>523290.9</v>
      </c>
      <c r="E27" s="48">
        <f>E28+E33+E34</f>
        <v>381857.60000000003</v>
      </c>
      <c r="F27" s="42">
        <f>E27/C27</f>
        <v>0.7636605219066315</v>
      </c>
      <c r="G27" s="42">
        <f>E27/D27</f>
        <v>0.7297233718377293</v>
      </c>
    </row>
    <row r="28" spans="1:7" s="46" customFormat="1" ht="75" customHeight="1" outlineLevel="1">
      <c r="A28" s="47" t="s">
        <v>30</v>
      </c>
      <c r="B28" s="1" t="s">
        <v>31</v>
      </c>
      <c r="C28" s="48">
        <f>C29+C30+C31+C32</f>
        <v>500035.80000000005</v>
      </c>
      <c r="D28" s="48">
        <f>D29+D30+D31+D32</f>
        <v>523753.4</v>
      </c>
      <c r="E28" s="48">
        <f>E29+E30+E31+E32</f>
        <v>382317.4</v>
      </c>
      <c r="F28" s="42">
        <f>E28/C28</f>
        <v>0.7645800560679855</v>
      </c>
      <c r="G28" s="42">
        <f>E28/D28</f>
        <v>0.7299568842894385</v>
      </c>
    </row>
    <row r="29" spans="1:7" s="46" customFormat="1" ht="78" customHeight="1" outlineLevel="1">
      <c r="A29" s="47" t="s">
        <v>98</v>
      </c>
      <c r="B29" s="47" t="s">
        <v>32</v>
      </c>
      <c r="C29" s="48">
        <v>167724</v>
      </c>
      <c r="D29" s="48">
        <v>167724</v>
      </c>
      <c r="E29" s="48">
        <v>146059.4</v>
      </c>
      <c r="F29" s="42">
        <f>E29/C29</f>
        <v>0.8708318427893443</v>
      </c>
      <c r="G29" s="42">
        <f>E29/D29</f>
        <v>0.8708318427893443</v>
      </c>
    </row>
    <row r="30" spans="1:7" s="46" customFormat="1" ht="47.25" customHeight="1" outlineLevel="1">
      <c r="A30" s="47" t="s">
        <v>99</v>
      </c>
      <c r="B30" s="47" t="s">
        <v>33</v>
      </c>
      <c r="C30" s="48">
        <v>91329.8</v>
      </c>
      <c r="D30" s="48">
        <v>103856.6</v>
      </c>
      <c r="E30" s="48">
        <v>45382</v>
      </c>
      <c r="F30" s="42">
        <f>E30/C30</f>
        <v>0.49690243491171554</v>
      </c>
      <c r="G30" s="42">
        <f>E30/D30</f>
        <v>0.43696789611830156</v>
      </c>
    </row>
    <row r="31" spans="1:7" s="46" customFormat="1" ht="85.5" customHeight="1" outlineLevel="2">
      <c r="A31" s="47" t="s">
        <v>100</v>
      </c>
      <c r="B31" s="47" t="s">
        <v>34</v>
      </c>
      <c r="C31" s="48">
        <v>240017.1</v>
      </c>
      <c r="D31" s="48">
        <v>238045.9</v>
      </c>
      <c r="E31" s="48">
        <v>178499.5</v>
      </c>
      <c r="F31" s="42">
        <f>E31/C31</f>
        <v>0.743694928403018</v>
      </c>
      <c r="G31" s="42">
        <f>E31/D31</f>
        <v>0.7498532845976343</v>
      </c>
    </row>
    <row r="32" spans="1:7" s="46" customFormat="1" ht="35.25" customHeight="1" outlineLevel="1">
      <c r="A32" s="47" t="s">
        <v>101</v>
      </c>
      <c r="B32" s="47" t="s">
        <v>56</v>
      </c>
      <c r="C32" s="48">
        <v>964.9</v>
      </c>
      <c r="D32" s="48">
        <v>14126.9</v>
      </c>
      <c r="E32" s="48">
        <v>12376.5</v>
      </c>
      <c r="F32" s="42">
        <f>E32/C32</f>
        <v>12.826717794590113</v>
      </c>
      <c r="G32" s="42">
        <f>E32/D32</f>
        <v>0.8760945430349192</v>
      </c>
    </row>
    <row r="33" spans="1:7" s="46" customFormat="1" ht="40.5" customHeight="1" outlineLevel="1">
      <c r="A33" s="47" t="s">
        <v>117</v>
      </c>
      <c r="B33" s="49" t="s">
        <v>59</v>
      </c>
      <c r="C33" s="78"/>
      <c r="D33" s="78">
        <v>103.7</v>
      </c>
      <c r="E33" s="79">
        <v>106.4</v>
      </c>
      <c r="F33" s="69"/>
      <c r="G33" s="42">
        <f>E33/D33</f>
        <v>1.026036644165863</v>
      </c>
    </row>
    <row r="34" spans="1:7" s="46" customFormat="1" ht="51" customHeight="1" outlineLevel="1">
      <c r="A34" s="47" t="s">
        <v>102</v>
      </c>
      <c r="B34" s="49" t="s">
        <v>59</v>
      </c>
      <c r="C34" s="48"/>
      <c r="D34" s="48">
        <v>-566.2</v>
      </c>
      <c r="E34" s="48">
        <v>-566.2</v>
      </c>
      <c r="F34" s="69"/>
      <c r="G34" s="42">
        <f>E34/D34</f>
        <v>1</v>
      </c>
    </row>
    <row r="35" spans="1:7" s="45" customFormat="1" ht="15.75" outlineLevel="1">
      <c r="A35" s="98" t="s">
        <v>35</v>
      </c>
      <c r="B35" s="98"/>
      <c r="C35" s="97">
        <f>C26+C27</f>
        <v>683903.8</v>
      </c>
      <c r="D35" s="97">
        <f>D26+D27</f>
        <v>709553.9</v>
      </c>
      <c r="E35" s="97">
        <f>E26+E27</f>
        <v>518523.30000000005</v>
      </c>
      <c r="F35" s="41">
        <f>E35/C35</f>
        <v>0.7581816331478199</v>
      </c>
      <c r="G35" s="41">
        <f>E35/D35</f>
        <v>0.7307736593372258</v>
      </c>
    </row>
  </sheetData>
  <sheetProtection/>
  <mergeCells count="7">
    <mergeCell ref="A35:B35"/>
    <mergeCell ref="A26:B26"/>
    <mergeCell ref="A12:B12"/>
    <mergeCell ref="A25:B25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2"/>
  <sheetViews>
    <sheetView zoomScalePageLayoutView="0" workbookViewId="0" topLeftCell="A1">
      <selection activeCell="C15" sqref="C15:C17"/>
    </sheetView>
  </sheetViews>
  <sheetFormatPr defaultColWidth="9.00390625" defaultRowHeight="12.75" outlineLevelCol="1"/>
  <cols>
    <col min="1" max="1" width="25.125" style="55" customWidth="1"/>
    <col min="2" max="2" width="31.00390625" style="55" customWidth="1"/>
    <col min="3" max="6" width="14.875" style="55" customWidth="1"/>
    <col min="7" max="7" width="11.75390625" style="8" customWidth="1"/>
    <col min="8" max="8" width="13.00390625" style="8" customWidth="1"/>
    <col min="9" max="9" width="13.625" style="55" hidden="1" customWidth="1" outlineLevel="1"/>
    <col min="10" max="10" width="14.375" style="55" hidden="1" customWidth="1" outlineLevel="1"/>
    <col min="11" max="11" width="13.125" style="55" hidden="1" customWidth="1" collapsed="1"/>
    <col min="12" max="12" width="13.125" style="55" hidden="1" customWidth="1"/>
    <col min="13" max="16" width="13.125" style="55" customWidth="1"/>
    <col min="17" max="17" width="14.625" style="55" customWidth="1"/>
    <col min="18" max="18" width="12.25390625" style="55" customWidth="1"/>
    <col min="19" max="19" width="10.625" style="55" bestFit="1" customWidth="1"/>
    <col min="20" max="16384" width="9.125" style="55" customWidth="1"/>
  </cols>
  <sheetData>
    <row r="1" spans="1:10" ht="18">
      <c r="A1" s="107" t="s">
        <v>37</v>
      </c>
      <c r="B1" s="107"/>
      <c r="C1" s="107"/>
      <c r="D1" s="107"/>
      <c r="E1" s="107"/>
      <c r="F1" s="107"/>
      <c r="G1" s="107"/>
      <c r="H1" s="107"/>
      <c r="I1" s="107"/>
      <c r="J1" s="33"/>
    </row>
    <row r="2" spans="1:10" ht="18.75" customHeight="1">
      <c r="A2" s="108" t="s">
        <v>118</v>
      </c>
      <c r="B2" s="108"/>
      <c r="C2" s="108"/>
      <c r="D2" s="108"/>
      <c r="E2" s="108"/>
      <c r="F2" s="108"/>
      <c r="G2" s="108"/>
      <c r="H2" s="108"/>
      <c r="I2" s="108"/>
      <c r="J2" s="34"/>
    </row>
    <row r="3" spans="1:18" ht="13.5" customHeight="1">
      <c r="A3" s="114" t="s">
        <v>2</v>
      </c>
      <c r="B3" s="114" t="s">
        <v>3</v>
      </c>
      <c r="C3" s="116" t="s">
        <v>113</v>
      </c>
      <c r="D3" s="109" t="s">
        <v>114</v>
      </c>
      <c r="E3" s="109" t="s">
        <v>119</v>
      </c>
      <c r="F3" s="109" t="s">
        <v>120</v>
      </c>
      <c r="G3" s="126" t="s">
        <v>121</v>
      </c>
      <c r="H3" s="111" t="s">
        <v>122</v>
      </c>
      <c r="I3" s="71" t="s">
        <v>72</v>
      </c>
      <c r="J3" s="56" t="s">
        <v>38</v>
      </c>
      <c r="K3" s="56" t="s">
        <v>38</v>
      </c>
      <c r="L3" s="56" t="s">
        <v>38</v>
      </c>
      <c r="M3" s="127" t="s">
        <v>123</v>
      </c>
      <c r="N3" s="109" t="s">
        <v>104</v>
      </c>
      <c r="O3" s="109" t="s">
        <v>62</v>
      </c>
      <c r="P3" s="109" t="s">
        <v>124</v>
      </c>
      <c r="Q3" s="109" t="s">
        <v>125</v>
      </c>
      <c r="R3" s="109" t="s">
        <v>126</v>
      </c>
    </row>
    <row r="4" spans="1:18" ht="51" customHeight="1">
      <c r="A4" s="115"/>
      <c r="B4" s="115"/>
      <c r="C4" s="117"/>
      <c r="D4" s="113"/>
      <c r="E4" s="110"/>
      <c r="F4" s="110"/>
      <c r="G4" s="128"/>
      <c r="H4" s="112"/>
      <c r="I4" s="81" t="s">
        <v>73</v>
      </c>
      <c r="J4" s="58" t="s">
        <v>65</v>
      </c>
      <c r="K4" s="59" t="s">
        <v>39</v>
      </c>
      <c r="L4" s="59" t="s">
        <v>40</v>
      </c>
      <c r="M4" s="113"/>
      <c r="N4" s="110"/>
      <c r="O4" s="110"/>
      <c r="P4" s="110"/>
      <c r="Q4" s="110"/>
      <c r="R4" s="110"/>
    </row>
    <row r="5" spans="1:18" ht="12.75">
      <c r="A5" s="2" t="s">
        <v>4</v>
      </c>
      <c r="B5" s="3" t="s">
        <v>5</v>
      </c>
      <c r="C5" s="4">
        <f>C6+C7+C8+C9+C10+C11+C12+C13+C14</f>
        <v>17393</v>
      </c>
      <c r="D5" s="4">
        <f>D6+D7+D8+D9+D10+D11+D12+D13+D14</f>
        <v>17588.1</v>
      </c>
      <c r="E5" s="4">
        <f>E6+E7+E8+E9+E10+E11+E12+E13+E14</f>
        <v>12053.5</v>
      </c>
      <c r="F5" s="4">
        <f>F6+F7+F8+F9+F10+F11+F12+F13+F14</f>
        <v>12248.6</v>
      </c>
      <c r="G5" s="4">
        <f>G6+G7+G8+G9+G10+G11+G12+G13+G14</f>
        <v>1524.8000000000004</v>
      </c>
      <c r="H5" s="4">
        <f>H6+H7+H8+H9+H10+H11+H12+H13+H14</f>
        <v>13227.3</v>
      </c>
      <c r="I5" s="4">
        <f>I6+I7+I8+I9+I10+I11+I12+I13+I14</f>
        <v>0</v>
      </c>
      <c r="J5" s="5">
        <f>H5/C5</f>
        <v>0.7604956016788362</v>
      </c>
      <c r="K5" s="16" t="e">
        <f>H5/#REF!</f>
        <v>#REF!</v>
      </c>
      <c r="L5" s="16" t="e">
        <f>H5/#REF!</f>
        <v>#REF!</v>
      </c>
      <c r="M5" s="4">
        <f>M6+M7+M8+M9+M10+M11+M12+M13+M14</f>
        <v>1681.6000000000001</v>
      </c>
      <c r="N5" s="16">
        <f aca="true" t="shared" si="0" ref="N5:N48">H5/C5</f>
        <v>0.7604956016788362</v>
      </c>
      <c r="O5" s="15">
        <f aca="true" t="shared" si="1" ref="O5:O48">H5/D5</f>
        <v>0.7520596312279325</v>
      </c>
      <c r="P5" s="15">
        <f>H5/E5</f>
        <v>1.0973825030074251</v>
      </c>
      <c r="Q5" s="15">
        <f>H5/F5</f>
        <v>1.0799030093235145</v>
      </c>
      <c r="R5" s="15">
        <f>M5/G5</f>
        <v>1.1028331584470092</v>
      </c>
    </row>
    <row r="6" spans="1:18" ht="12.75">
      <c r="A6" s="60" t="s">
        <v>41</v>
      </c>
      <c r="B6" s="57"/>
      <c r="C6" s="65">
        <v>587.7</v>
      </c>
      <c r="D6" s="65">
        <v>587.7</v>
      </c>
      <c r="E6" s="65">
        <v>407.2</v>
      </c>
      <c r="F6" s="65">
        <f>D6-C6+E6</f>
        <v>407.2</v>
      </c>
      <c r="G6" s="65">
        <f>E6-'[1]поселения 01.09.2022'!E6</f>
        <v>51.5</v>
      </c>
      <c r="H6" s="90">
        <v>473</v>
      </c>
      <c r="I6" s="62"/>
      <c r="J6" s="93"/>
      <c r="K6" s="94"/>
      <c r="L6" s="94"/>
      <c r="M6" s="90">
        <f>H6-'[1]поселения 01.09.2022'!H6</f>
        <v>70</v>
      </c>
      <c r="N6" s="64">
        <v>0</v>
      </c>
      <c r="O6" s="64">
        <v>0</v>
      </c>
      <c r="P6" s="64">
        <f aca="true" t="shared" si="2" ref="P6:P69">H6/E6</f>
        <v>1.1615913555992141</v>
      </c>
      <c r="Q6" s="64">
        <f aca="true" t="shared" si="3" ref="Q6:Q23">H6/F6</f>
        <v>1.1615913555992141</v>
      </c>
      <c r="R6" s="64">
        <v>0</v>
      </c>
    </row>
    <row r="7" spans="1:18" ht="12.75">
      <c r="A7" s="60" t="s">
        <v>42</v>
      </c>
      <c r="B7" s="57"/>
      <c r="C7" s="65">
        <v>160.9</v>
      </c>
      <c r="D7" s="65">
        <v>160.9</v>
      </c>
      <c r="E7" s="65">
        <v>111.5</v>
      </c>
      <c r="F7" s="65">
        <f aca="true" t="shared" si="4" ref="F7:F48">D7-C7+E7</f>
        <v>111.5</v>
      </c>
      <c r="G7" s="65">
        <f>E7-'[1]поселения 01.09.2022'!E7</f>
        <v>14.099999999999994</v>
      </c>
      <c r="H7" s="90">
        <v>141.4</v>
      </c>
      <c r="I7" s="62"/>
      <c r="J7" s="93"/>
      <c r="K7" s="94"/>
      <c r="L7" s="94"/>
      <c r="M7" s="90">
        <f>H7-'[1]поселения 01.09.2022'!H7</f>
        <v>15.400000000000006</v>
      </c>
      <c r="N7" s="64">
        <v>0</v>
      </c>
      <c r="O7" s="64">
        <v>0</v>
      </c>
      <c r="P7" s="64">
        <f t="shared" si="2"/>
        <v>1.2681614349775785</v>
      </c>
      <c r="Q7" s="64">
        <f t="shared" si="3"/>
        <v>1.2681614349775785</v>
      </c>
      <c r="R7" s="64">
        <v>0</v>
      </c>
    </row>
    <row r="8" spans="1:18" ht="12.75">
      <c r="A8" s="60" t="s">
        <v>43</v>
      </c>
      <c r="B8" s="57"/>
      <c r="C8" s="65">
        <v>513.4</v>
      </c>
      <c r="D8" s="65">
        <v>513.4</v>
      </c>
      <c r="E8" s="65">
        <v>355.8</v>
      </c>
      <c r="F8" s="65">
        <f t="shared" si="4"/>
        <v>355.8</v>
      </c>
      <c r="G8" s="65">
        <f>E8-'[1]поселения 01.09.2022'!E8</f>
        <v>45</v>
      </c>
      <c r="H8" s="90">
        <v>380.3</v>
      </c>
      <c r="I8" s="65"/>
      <c r="J8" s="93"/>
      <c r="K8" s="94"/>
      <c r="L8" s="94"/>
      <c r="M8" s="90">
        <f>H8-'[1]поселения 01.09.2022'!H8</f>
        <v>50.10000000000002</v>
      </c>
      <c r="N8" s="64">
        <f t="shared" si="0"/>
        <v>0.7407479548110636</v>
      </c>
      <c r="O8" s="64">
        <f t="shared" si="1"/>
        <v>0.7407479548110636</v>
      </c>
      <c r="P8" s="64">
        <f t="shared" si="2"/>
        <v>1.068858909499719</v>
      </c>
      <c r="Q8" s="64">
        <f t="shared" si="3"/>
        <v>1.068858909499719</v>
      </c>
      <c r="R8" s="64">
        <v>0</v>
      </c>
    </row>
    <row r="9" spans="1:18" ht="12.75">
      <c r="A9" s="60" t="s">
        <v>44</v>
      </c>
      <c r="B9" s="57"/>
      <c r="C9" s="65">
        <v>446.6</v>
      </c>
      <c r="D9" s="65">
        <v>456.8</v>
      </c>
      <c r="E9" s="65">
        <v>309.7</v>
      </c>
      <c r="F9" s="65">
        <f t="shared" si="4"/>
        <v>319.9</v>
      </c>
      <c r="G9" s="65">
        <f>E9-'[1]поселения 01.09.2022'!E9</f>
        <v>39.19999999999999</v>
      </c>
      <c r="H9" s="90">
        <v>332.7</v>
      </c>
      <c r="I9" s="62"/>
      <c r="J9" s="93"/>
      <c r="K9" s="94"/>
      <c r="L9" s="94"/>
      <c r="M9" s="90">
        <f>H9-'[1]поселения 01.09.2022'!H9</f>
        <v>47.89999999999998</v>
      </c>
      <c r="N9" s="64">
        <f t="shared" si="0"/>
        <v>0.7449619346171069</v>
      </c>
      <c r="O9" s="64">
        <f t="shared" si="1"/>
        <v>0.7283274956217163</v>
      </c>
      <c r="P9" s="64">
        <f t="shared" si="2"/>
        <v>1.0742654181465934</v>
      </c>
      <c r="Q9" s="64">
        <f t="shared" si="3"/>
        <v>1.040012503907471</v>
      </c>
      <c r="R9" s="64">
        <v>0</v>
      </c>
    </row>
    <row r="10" spans="1:18" ht="12.75">
      <c r="A10" s="60" t="s">
        <v>45</v>
      </c>
      <c r="B10" s="57"/>
      <c r="C10" s="65">
        <v>32</v>
      </c>
      <c r="D10" s="65">
        <v>32</v>
      </c>
      <c r="E10" s="65">
        <v>22.1</v>
      </c>
      <c r="F10" s="65">
        <f t="shared" si="4"/>
        <v>22.1</v>
      </c>
      <c r="G10" s="65">
        <f>E10-'[1]поселения 01.09.2022'!E10</f>
        <v>2.8000000000000007</v>
      </c>
      <c r="H10" s="90">
        <v>33.9</v>
      </c>
      <c r="I10" s="62"/>
      <c r="J10" s="93"/>
      <c r="K10" s="94"/>
      <c r="L10" s="94"/>
      <c r="M10" s="90">
        <f>H10-'[1]поселения 01.09.2022'!H10</f>
        <v>5.699999999999999</v>
      </c>
      <c r="N10" s="64">
        <f t="shared" si="0"/>
        <v>1.059375</v>
      </c>
      <c r="O10" s="64">
        <f t="shared" si="1"/>
        <v>1.059375</v>
      </c>
      <c r="P10" s="64">
        <f t="shared" si="2"/>
        <v>1.5339366515837103</v>
      </c>
      <c r="Q10" s="64">
        <f t="shared" si="3"/>
        <v>1.5339366515837103</v>
      </c>
      <c r="R10" s="64">
        <v>0</v>
      </c>
    </row>
    <row r="11" spans="1:18" ht="12.75">
      <c r="A11" s="60" t="s">
        <v>46</v>
      </c>
      <c r="B11" s="57"/>
      <c r="C11" s="65">
        <v>1628.2</v>
      </c>
      <c r="D11" s="65">
        <v>1813.1</v>
      </c>
      <c r="E11" s="65">
        <v>1128.4</v>
      </c>
      <c r="F11" s="65">
        <f t="shared" si="4"/>
        <v>1313.3</v>
      </c>
      <c r="G11" s="65">
        <f>E11-'[1]поселения 01.09.2022'!E11</f>
        <v>142.70000000000005</v>
      </c>
      <c r="H11" s="90">
        <v>1313.5</v>
      </c>
      <c r="I11" s="62"/>
      <c r="J11" s="93"/>
      <c r="K11" s="94"/>
      <c r="L11" s="94"/>
      <c r="M11" s="90">
        <f>H11-'[1]поселения 01.09.2022'!H11</f>
        <v>142.9000000000001</v>
      </c>
      <c r="N11" s="64">
        <f t="shared" si="0"/>
        <v>0.8067190762805552</v>
      </c>
      <c r="O11" s="64">
        <f t="shared" si="1"/>
        <v>0.7244498372952403</v>
      </c>
      <c r="P11" s="64">
        <f t="shared" si="2"/>
        <v>1.1640375753278978</v>
      </c>
      <c r="Q11" s="64">
        <f t="shared" si="3"/>
        <v>1.0001522881291405</v>
      </c>
      <c r="R11" s="64">
        <v>0</v>
      </c>
    </row>
    <row r="12" spans="1:18" ht="12.75">
      <c r="A12" s="60" t="s">
        <v>47</v>
      </c>
      <c r="B12" s="57"/>
      <c r="C12" s="65">
        <v>135.4</v>
      </c>
      <c r="D12" s="65">
        <v>135.4</v>
      </c>
      <c r="E12" s="65">
        <v>94</v>
      </c>
      <c r="F12" s="65">
        <f t="shared" si="4"/>
        <v>94</v>
      </c>
      <c r="G12" s="65">
        <f>E12-'[1]поселения 01.09.2022'!E12</f>
        <v>11.900000000000006</v>
      </c>
      <c r="H12" s="90">
        <v>202.3</v>
      </c>
      <c r="I12" s="62"/>
      <c r="J12" s="93"/>
      <c r="K12" s="94"/>
      <c r="L12" s="94"/>
      <c r="M12" s="90">
        <f>H12-'[1]поселения 01.09.2022'!H12</f>
        <v>22.700000000000017</v>
      </c>
      <c r="N12" s="64">
        <f t="shared" si="0"/>
        <v>1.4940915805022157</v>
      </c>
      <c r="O12" s="64">
        <f t="shared" si="1"/>
        <v>1.4940915805022157</v>
      </c>
      <c r="P12" s="64" t="s">
        <v>14</v>
      </c>
      <c r="Q12" s="64" t="s">
        <v>14</v>
      </c>
      <c r="R12" s="64">
        <v>0</v>
      </c>
    </row>
    <row r="13" spans="1:18" ht="12.75">
      <c r="A13" s="60" t="s">
        <v>48</v>
      </c>
      <c r="B13" s="57"/>
      <c r="C13" s="65">
        <v>183.4</v>
      </c>
      <c r="D13" s="65">
        <v>183.4</v>
      </c>
      <c r="E13" s="65">
        <v>127.2</v>
      </c>
      <c r="F13" s="65">
        <f t="shared" si="4"/>
        <v>127.2</v>
      </c>
      <c r="G13" s="65">
        <f>E13-'[1]поселения 01.09.2022'!E13</f>
        <v>16</v>
      </c>
      <c r="H13" s="90">
        <v>119.9</v>
      </c>
      <c r="I13" s="62"/>
      <c r="J13" s="93"/>
      <c r="K13" s="94"/>
      <c r="L13" s="94"/>
      <c r="M13" s="90">
        <f>H13-'[1]поселения 01.09.2022'!H13</f>
        <v>15.900000000000006</v>
      </c>
      <c r="N13" s="64">
        <f t="shared" si="0"/>
        <v>0.6537622682660851</v>
      </c>
      <c r="O13" s="64">
        <f t="shared" si="1"/>
        <v>0.6537622682660851</v>
      </c>
      <c r="P13" s="64">
        <f t="shared" si="2"/>
        <v>0.9426100628930818</v>
      </c>
      <c r="Q13" s="64">
        <f t="shared" si="3"/>
        <v>0.9426100628930818</v>
      </c>
      <c r="R13" s="64">
        <v>0</v>
      </c>
    </row>
    <row r="14" spans="1:18" ht="12.75">
      <c r="A14" s="60" t="s">
        <v>49</v>
      </c>
      <c r="B14" s="57"/>
      <c r="C14" s="65">
        <v>13705.4</v>
      </c>
      <c r="D14" s="65">
        <v>13705.4</v>
      </c>
      <c r="E14" s="65">
        <v>9497.6</v>
      </c>
      <c r="F14" s="65">
        <f t="shared" si="4"/>
        <v>9497.6</v>
      </c>
      <c r="G14" s="65">
        <f>E14-'[1]поселения 01.09.2022'!E14</f>
        <v>1201.6000000000004</v>
      </c>
      <c r="H14" s="90">
        <v>10230.3</v>
      </c>
      <c r="I14" s="62"/>
      <c r="J14" s="93"/>
      <c r="K14" s="94"/>
      <c r="L14" s="94"/>
      <c r="M14" s="90">
        <f>H14-'[1]поселения 01.09.2022'!H14</f>
        <v>1311</v>
      </c>
      <c r="N14" s="64">
        <f t="shared" si="0"/>
        <v>0.7464430078655129</v>
      </c>
      <c r="O14" s="64">
        <f t="shared" si="1"/>
        <v>0.7464430078655129</v>
      </c>
      <c r="P14" s="64">
        <f t="shared" si="2"/>
        <v>1.0771458052560645</v>
      </c>
      <c r="Q14" s="64">
        <f t="shared" si="3"/>
        <v>1.0771458052560645</v>
      </c>
      <c r="R14" s="64">
        <f>M14/G14</f>
        <v>1.0910452729693738</v>
      </c>
    </row>
    <row r="15" spans="1:19" ht="12.75">
      <c r="A15" s="10" t="s">
        <v>68</v>
      </c>
      <c r="B15" s="21" t="s">
        <v>70</v>
      </c>
      <c r="C15" s="4">
        <f>C16+C17+C18+C19+C20+C21+C22+C23+C24</f>
        <v>11908.8</v>
      </c>
      <c r="D15" s="4">
        <f>D16+D17+D18+D19+D20+D21+D22+D23+D24</f>
        <v>12857.099999999999</v>
      </c>
      <c r="E15" s="4">
        <f>E16+E17+E18+E19+E20+E21+E22+E23+E24</f>
        <v>8848.3</v>
      </c>
      <c r="F15" s="4">
        <f>F16+F17+F18+F19+F20+F21+F22+F23+F24</f>
        <v>9796.6</v>
      </c>
      <c r="G15" s="4">
        <f>G16+G17+G18+G19+G20+G21+G22+G23+G24</f>
        <v>1187.9</v>
      </c>
      <c r="H15" s="4">
        <f>H16+H17+H18+H19+H20+H21+H22+H23+H24</f>
        <v>11490.4</v>
      </c>
      <c r="I15" s="12">
        <f>I16+I17+I18+I19+I20+I21+I22+I23+I24</f>
        <v>0</v>
      </c>
      <c r="J15" s="95">
        <f>H15/C15</f>
        <v>0.9648663173451566</v>
      </c>
      <c r="K15" s="95"/>
      <c r="L15" s="95"/>
      <c r="M15" s="12">
        <f>M16+M17+M18+M19+M20+M21+M22+M23+M24</f>
        <v>1504.8000000000002</v>
      </c>
      <c r="N15" s="15">
        <f t="shared" si="0"/>
        <v>0.9648663173451566</v>
      </c>
      <c r="O15" s="15">
        <f t="shared" si="1"/>
        <v>0.8937007567803005</v>
      </c>
      <c r="P15" s="15">
        <f t="shared" si="2"/>
        <v>1.2985997310217783</v>
      </c>
      <c r="Q15" s="15">
        <f t="shared" si="3"/>
        <v>1.1728967192699506</v>
      </c>
      <c r="R15" s="15">
        <f>M15/G15</f>
        <v>1.2667732974156074</v>
      </c>
      <c r="S15" s="91"/>
    </row>
    <row r="16" spans="1:18" ht="12.75">
      <c r="A16" s="60" t="s">
        <v>41</v>
      </c>
      <c r="B16" s="66"/>
      <c r="C16" s="67">
        <v>1263.1</v>
      </c>
      <c r="D16" s="67">
        <v>1263.1</v>
      </c>
      <c r="E16" s="67">
        <v>938.5</v>
      </c>
      <c r="F16" s="65">
        <f t="shared" si="4"/>
        <v>938.5</v>
      </c>
      <c r="G16" s="65">
        <f>E16-'[1]поселения 01.09.2022'!E16</f>
        <v>126</v>
      </c>
      <c r="H16" s="86">
        <v>1218.7</v>
      </c>
      <c r="I16" s="62"/>
      <c r="J16" s="93"/>
      <c r="K16" s="96"/>
      <c r="L16" s="93"/>
      <c r="M16" s="90">
        <f>H16-'[1]поселения 01.09.2022'!H16</f>
        <v>159.60000000000014</v>
      </c>
      <c r="N16" s="64">
        <f t="shared" si="0"/>
        <v>0.9648483888844906</v>
      </c>
      <c r="O16" s="64">
        <f t="shared" si="1"/>
        <v>0.9648483888844906</v>
      </c>
      <c r="P16" s="64">
        <f t="shared" si="2"/>
        <v>1.2985615343633459</v>
      </c>
      <c r="Q16" s="64">
        <f t="shared" si="3"/>
        <v>1.2985615343633459</v>
      </c>
      <c r="R16" s="64">
        <f>M16/G16</f>
        <v>1.2666666666666677</v>
      </c>
    </row>
    <row r="17" spans="1:18" ht="12.75">
      <c r="A17" s="60" t="s">
        <v>42</v>
      </c>
      <c r="B17" s="66"/>
      <c r="C17" s="67">
        <v>712</v>
      </c>
      <c r="D17" s="67">
        <v>712</v>
      </c>
      <c r="E17" s="67">
        <v>529.1</v>
      </c>
      <c r="F17" s="65">
        <f t="shared" si="4"/>
        <v>529.1</v>
      </c>
      <c r="G17" s="65">
        <f>E17-'[1]поселения 01.09.2022'!E17</f>
        <v>71</v>
      </c>
      <c r="H17" s="86">
        <v>687</v>
      </c>
      <c r="I17" s="62"/>
      <c r="J17" s="93"/>
      <c r="K17" s="96"/>
      <c r="L17" s="93"/>
      <c r="M17" s="90">
        <f>H17-'[1]поселения 01.09.2022'!H17</f>
        <v>90</v>
      </c>
      <c r="N17" s="64">
        <f t="shared" si="0"/>
        <v>0.9648876404494382</v>
      </c>
      <c r="O17" s="64">
        <f t="shared" si="1"/>
        <v>0.9648876404494382</v>
      </c>
      <c r="P17" s="64">
        <f t="shared" si="2"/>
        <v>1.2984312984312985</v>
      </c>
      <c r="Q17" s="64">
        <f t="shared" si="3"/>
        <v>1.2984312984312985</v>
      </c>
      <c r="R17" s="64">
        <f>M17/G17</f>
        <v>1.267605633802817</v>
      </c>
    </row>
    <row r="18" spans="1:18" ht="12.75">
      <c r="A18" s="60" t="s">
        <v>43</v>
      </c>
      <c r="B18" s="66"/>
      <c r="C18" s="67">
        <v>1096.6</v>
      </c>
      <c r="D18" s="67">
        <v>1096.6</v>
      </c>
      <c r="E18" s="67">
        <v>815</v>
      </c>
      <c r="F18" s="65">
        <f t="shared" si="4"/>
        <v>815</v>
      </c>
      <c r="G18" s="65">
        <f>E18-'[1]поселения 01.09.2022'!E18</f>
        <v>109.39999999999998</v>
      </c>
      <c r="H18" s="86">
        <v>1058</v>
      </c>
      <c r="I18" s="62"/>
      <c r="J18" s="93"/>
      <c r="K18" s="96"/>
      <c r="L18" s="93"/>
      <c r="M18" s="90">
        <f>H18-'[1]поселения 01.09.2022'!H18</f>
        <v>138.5</v>
      </c>
      <c r="N18" s="64">
        <f t="shared" si="0"/>
        <v>0.9648002918110524</v>
      </c>
      <c r="O18" s="64">
        <f t="shared" si="1"/>
        <v>0.9648002918110524</v>
      </c>
      <c r="P18" s="64">
        <f t="shared" si="2"/>
        <v>1.298159509202454</v>
      </c>
      <c r="Q18" s="64">
        <f t="shared" si="3"/>
        <v>1.298159509202454</v>
      </c>
      <c r="R18" s="64">
        <f>M18/G18</f>
        <v>1.2659963436928705</v>
      </c>
    </row>
    <row r="19" spans="1:18" ht="12.75">
      <c r="A19" s="60" t="s">
        <v>44</v>
      </c>
      <c r="B19" s="66"/>
      <c r="C19" s="67">
        <v>1272.6</v>
      </c>
      <c r="D19" s="67">
        <v>1521.3</v>
      </c>
      <c r="E19" s="67">
        <v>945.3</v>
      </c>
      <c r="F19" s="65">
        <f t="shared" si="4"/>
        <v>1194</v>
      </c>
      <c r="G19" s="65">
        <f>E19-'[1]поселения 01.09.2022'!E19</f>
        <v>126.89999999999998</v>
      </c>
      <c r="H19" s="86">
        <v>1227.9</v>
      </c>
      <c r="I19" s="62"/>
      <c r="J19" s="93"/>
      <c r="K19" s="96"/>
      <c r="L19" s="93"/>
      <c r="M19" s="90">
        <f>H19-'[1]поселения 01.09.2022'!H19</f>
        <v>160.80000000000018</v>
      </c>
      <c r="N19" s="64">
        <f t="shared" si="0"/>
        <v>0.964875058934465</v>
      </c>
      <c r="O19" s="64">
        <f t="shared" si="1"/>
        <v>0.8071386314336424</v>
      </c>
      <c r="P19" s="64">
        <f t="shared" si="2"/>
        <v>1.29895271342431</v>
      </c>
      <c r="Q19" s="64">
        <f t="shared" si="3"/>
        <v>1.028391959798995</v>
      </c>
      <c r="R19" s="64">
        <f>M19/G19</f>
        <v>1.267139479905439</v>
      </c>
    </row>
    <row r="20" spans="1:18" ht="12.75">
      <c r="A20" s="60" t="s">
        <v>45</v>
      </c>
      <c r="B20" s="66"/>
      <c r="C20" s="67">
        <v>902.4</v>
      </c>
      <c r="D20" s="67">
        <v>902.4</v>
      </c>
      <c r="E20" s="67">
        <v>670.5</v>
      </c>
      <c r="F20" s="65">
        <f t="shared" si="4"/>
        <v>670.5</v>
      </c>
      <c r="G20" s="65">
        <f>E20-'[1]поселения 01.09.2022'!E20</f>
        <v>90</v>
      </c>
      <c r="H20" s="86">
        <v>870.7</v>
      </c>
      <c r="I20" s="62"/>
      <c r="J20" s="93"/>
      <c r="K20" s="96"/>
      <c r="L20" s="93"/>
      <c r="M20" s="90">
        <f>H20-'[1]поселения 01.09.2022'!H20</f>
        <v>114.10000000000002</v>
      </c>
      <c r="N20" s="64">
        <f t="shared" si="0"/>
        <v>0.9648714539007093</v>
      </c>
      <c r="O20" s="64">
        <f t="shared" si="1"/>
        <v>0.9648714539007093</v>
      </c>
      <c r="P20" s="64">
        <f t="shared" si="2"/>
        <v>1.2985831469052946</v>
      </c>
      <c r="Q20" s="64">
        <f t="shared" si="3"/>
        <v>1.2985831469052946</v>
      </c>
      <c r="R20" s="64">
        <f>M20/G20</f>
        <v>1.2677777777777781</v>
      </c>
    </row>
    <row r="21" spans="1:18" ht="12.75">
      <c r="A21" s="60" t="s">
        <v>46</v>
      </c>
      <c r="B21" s="66"/>
      <c r="C21" s="67">
        <v>1380.2</v>
      </c>
      <c r="D21" s="67">
        <v>1649.8</v>
      </c>
      <c r="E21" s="67">
        <v>1025.4</v>
      </c>
      <c r="F21" s="65">
        <f t="shared" si="4"/>
        <v>1295</v>
      </c>
      <c r="G21" s="65">
        <f>E21-'[1]поселения 01.09.2022'!E21</f>
        <v>137.70000000000005</v>
      </c>
      <c r="H21" s="86">
        <v>1331.7</v>
      </c>
      <c r="I21" s="62"/>
      <c r="J21" s="93"/>
      <c r="K21" s="96"/>
      <c r="L21" s="93"/>
      <c r="M21" s="90">
        <f>H21-'[1]поселения 01.09.2022'!H21</f>
        <v>174.4000000000001</v>
      </c>
      <c r="N21" s="64">
        <f t="shared" si="0"/>
        <v>0.9648601651934502</v>
      </c>
      <c r="O21" s="64">
        <f t="shared" si="1"/>
        <v>0.8071887501515336</v>
      </c>
      <c r="P21" s="64">
        <f t="shared" si="2"/>
        <v>1.2987126974839087</v>
      </c>
      <c r="Q21" s="64">
        <f t="shared" si="3"/>
        <v>1.0283397683397684</v>
      </c>
      <c r="R21" s="64">
        <f>M21/G21</f>
        <v>1.2665214233841686</v>
      </c>
    </row>
    <row r="22" spans="1:18" ht="12.75">
      <c r="A22" s="60" t="s">
        <v>47</v>
      </c>
      <c r="B22" s="66"/>
      <c r="C22" s="67">
        <v>1180.3</v>
      </c>
      <c r="D22" s="67">
        <v>1180.3</v>
      </c>
      <c r="E22" s="67">
        <v>877.1</v>
      </c>
      <c r="F22" s="65">
        <f t="shared" si="4"/>
        <v>877.1</v>
      </c>
      <c r="G22" s="65">
        <f>E22-'[1]поселения 01.09.2022'!E22</f>
        <v>117.70000000000005</v>
      </c>
      <c r="H22" s="86">
        <v>1138.9</v>
      </c>
      <c r="I22" s="62"/>
      <c r="J22" s="93"/>
      <c r="K22" s="96"/>
      <c r="L22" s="93"/>
      <c r="M22" s="90">
        <f>H22-'[1]поселения 01.09.2022'!H22</f>
        <v>149.20000000000005</v>
      </c>
      <c r="N22" s="64">
        <f t="shared" si="0"/>
        <v>0.9649241718207237</v>
      </c>
      <c r="O22" s="64">
        <f t="shared" si="1"/>
        <v>0.9649241718207237</v>
      </c>
      <c r="P22" s="64">
        <f t="shared" si="2"/>
        <v>1.2984836392657622</v>
      </c>
      <c r="Q22" s="64">
        <f t="shared" si="3"/>
        <v>1.2984836392657622</v>
      </c>
      <c r="R22" s="64">
        <f>M22/G22</f>
        <v>1.267629566694987</v>
      </c>
    </row>
    <row r="23" spans="1:18" ht="12.75">
      <c r="A23" s="60" t="s">
        <v>48</v>
      </c>
      <c r="B23" s="66"/>
      <c r="C23" s="67">
        <v>1575.3</v>
      </c>
      <c r="D23" s="67">
        <v>1575.3</v>
      </c>
      <c r="E23" s="67">
        <v>1170.7</v>
      </c>
      <c r="F23" s="65">
        <f t="shared" si="4"/>
        <v>1170.7</v>
      </c>
      <c r="G23" s="65">
        <f>E23-'[1]поселения 01.09.2022'!E23</f>
        <v>157.10000000000002</v>
      </c>
      <c r="H23" s="86">
        <v>1520</v>
      </c>
      <c r="I23" s="62"/>
      <c r="J23" s="93"/>
      <c r="K23" s="95"/>
      <c r="L23" s="93"/>
      <c r="M23" s="90">
        <f>H23-'[1]поселения 01.09.2022'!H23</f>
        <v>199</v>
      </c>
      <c r="N23" s="64">
        <f t="shared" si="0"/>
        <v>0.9648955754459468</v>
      </c>
      <c r="O23" s="64">
        <f t="shared" si="1"/>
        <v>0.9648955754459468</v>
      </c>
      <c r="P23" s="64">
        <f t="shared" si="2"/>
        <v>1.29836849748014</v>
      </c>
      <c r="Q23" s="64">
        <f t="shared" si="3"/>
        <v>1.29836849748014</v>
      </c>
      <c r="R23" s="64">
        <f>M23/G23</f>
        <v>1.266709102482495</v>
      </c>
    </row>
    <row r="24" spans="1:18" ht="12.75">
      <c r="A24" s="60" t="s">
        <v>49</v>
      </c>
      <c r="B24" s="66"/>
      <c r="C24" s="67">
        <v>2526.3</v>
      </c>
      <c r="D24" s="67">
        <v>2956.3</v>
      </c>
      <c r="E24" s="67">
        <v>1876.7</v>
      </c>
      <c r="F24" s="65">
        <f t="shared" si="4"/>
        <v>2306.7</v>
      </c>
      <c r="G24" s="65">
        <f>E24-'[1]поселения 01.09.2022'!E24</f>
        <v>252.10000000000014</v>
      </c>
      <c r="H24" s="86">
        <v>2437.5</v>
      </c>
      <c r="I24" s="62"/>
      <c r="J24" s="93"/>
      <c r="K24" s="96"/>
      <c r="L24" s="93"/>
      <c r="M24" s="90">
        <f>H24-'[1]поселения 01.09.2022'!H24</f>
        <v>319.1999999999998</v>
      </c>
      <c r="N24" s="64">
        <f t="shared" si="0"/>
        <v>0.9648497803111269</v>
      </c>
      <c r="O24" s="64">
        <f t="shared" si="1"/>
        <v>0.8245103676893414</v>
      </c>
      <c r="P24" s="64">
        <f t="shared" si="2"/>
        <v>1.2988224010230724</v>
      </c>
      <c r="Q24" s="64">
        <f>H24/F24</f>
        <v>1.0567043828846405</v>
      </c>
      <c r="R24" s="64">
        <f>M24/G24</f>
        <v>1.2661642205474004</v>
      </c>
    </row>
    <row r="25" spans="1:18" ht="12.75">
      <c r="A25" s="7" t="s">
        <v>8</v>
      </c>
      <c r="B25" s="3" t="s">
        <v>9</v>
      </c>
      <c r="C25" s="4">
        <f>C26+C27+C28+C29+C30+C31+C32+C33+C34</f>
        <v>17</v>
      </c>
      <c r="D25" s="4">
        <f>D26+D27+D28+D29+D30+D31+D32+D33+D34</f>
        <v>17</v>
      </c>
      <c r="E25" s="4">
        <f>E26+E27+E28+E29+E30+E31+E32+E33+E34</f>
        <v>17</v>
      </c>
      <c r="F25" s="4">
        <f>F26+F27+F28+F29+F30+F31+F32+F33+F34</f>
        <v>17</v>
      </c>
      <c r="G25" s="4">
        <f>G26+G27+G28+G29+G30+G31+G32+G33+G34</f>
        <v>0</v>
      </c>
      <c r="H25" s="4">
        <f>H26+H27+H28+H29+H30+H31+H32+H33+H34</f>
        <v>33.8</v>
      </c>
      <c r="I25" s="4">
        <f>I26+I27+I28+I29+I30+I31+I32+I33+I34</f>
        <v>0</v>
      </c>
      <c r="J25" s="30">
        <f>H25/C25</f>
        <v>1.9882352941176469</v>
      </c>
      <c r="K25" s="5" t="e">
        <f>H25/#REF!</f>
        <v>#REF!</v>
      </c>
      <c r="L25" s="5" t="e">
        <f>H25/#REF!</f>
        <v>#REF!</v>
      </c>
      <c r="M25" s="4">
        <f>M26+M27+M28+M29+M30+M31+M32+M33+M34</f>
        <v>0</v>
      </c>
      <c r="N25" s="15">
        <f t="shared" si="0"/>
        <v>1.9882352941176469</v>
      </c>
      <c r="O25" s="15">
        <f t="shared" si="1"/>
        <v>1.9882352941176469</v>
      </c>
      <c r="P25" s="15">
        <f t="shared" si="2"/>
        <v>1.9882352941176469</v>
      </c>
      <c r="Q25" s="15">
        <f aca="true" t="shared" si="5" ref="Q25:Q48">H25/F25</f>
        <v>1.9882352941176469</v>
      </c>
      <c r="R25" s="64"/>
    </row>
    <row r="26" spans="1:18" ht="12.75">
      <c r="A26" s="60" t="s">
        <v>41</v>
      </c>
      <c r="B26" s="57"/>
      <c r="C26" s="61">
        <v>1.5</v>
      </c>
      <c r="D26" s="61">
        <v>1.5</v>
      </c>
      <c r="E26" s="61">
        <v>1.5</v>
      </c>
      <c r="F26" s="65">
        <f t="shared" si="4"/>
        <v>1.5</v>
      </c>
      <c r="G26" s="65">
        <f>E26-'[1]поселения 01.09.2022'!E26</f>
        <v>0</v>
      </c>
      <c r="H26" s="86">
        <v>5.5</v>
      </c>
      <c r="I26" s="62"/>
      <c r="J26" s="63"/>
      <c r="K26" s="16"/>
      <c r="L26" s="16"/>
      <c r="M26" s="90">
        <f>H26-'[1]поселения 01.09.2022'!H26</f>
        <v>0</v>
      </c>
      <c r="N26" s="64" t="s">
        <v>14</v>
      </c>
      <c r="O26" s="64" t="s">
        <v>14</v>
      </c>
      <c r="P26" s="64" t="s">
        <v>14</v>
      </c>
      <c r="Q26" s="64" t="s">
        <v>14</v>
      </c>
      <c r="R26" s="64"/>
    </row>
    <row r="27" spans="1:18" ht="12.75">
      <c r="A27" s="60" t="s">
        <v>42</v>
      </c>
      <c r="B27" s="57"/>
      <c r="C27" s="57"/>
      <c r="D27" s="57"/>
      <c r="E27" s="57"/>
      <c r="F27" s="65">
        <f t="shared" si="4"/>
        <v>0</v>
      </c>
      <c r="G27" s="65">
        <f>E27-'[1]поселения 01.09.2022'!E27</f>
        <v>0</v>
      </c>
      <c r="H27" s="86"/>
      <c r="I27" s="62"/>
      <c r="J27" s="63"/>
      <c r="K27" s="16"/>
      <c r="L27" s="16"/>
      <c r="M27" s="90">
        <f>H27-'[1]поселения 01.09.2022'!H27</f>
        <v>0</v>
      </c>
      <c r="N27" s="64"/>
      <c r="O27" s="64"/>
      <c r="P27" s="64"/>
      <c r="Q27" s="64"/>
      <c r="R27" s="64"/>
    </row>
    <row r="28" spans="1:18" ht="12.75">
      <c r="A28" s="60" t="s">
        <v>43</v>
      </c>
      <c r="B28" s="57"/>
      <c r="C28" s="57"/>
      <c r="D28" s="57"/>
      <c r="E28" s="57"/>
      <c r="F28" s="65">
        <f t="shared" si="4"/>
        <v>0</v>
      </c>
      <c r="G28" s="65">
        <f>E28-'[1]поселения 01.09.2022'!E28</f>
        <v>0</v>
      </c>
      <c r="H28" s="86"/>
      <c r="I28" s="62"/>
      <c r="J28" s="63"/>
      <c r="K28" s="16"/>
      <c r="L28" s="16"/>
      <c r="M28" s="90">
        <f>H28-'[1]поселения 01.09.2022'!H28</f>
        <v>0</v>
      </c>
      <c r="N28" s="64"/>
      <c r="O28" s="64"/>
      <c r="P28" s="64"/>
      <c r="Q28" s="64"/>
      <c r="R28" s="64"/>
    </row>
    <row r="29" spans="1:18" ht="12.75">
      <c r="A29" s="60" t="s">
        <v>44</v>
      </c>
      <c r="B29" s="57"/>
      <c r="C29" s="61">
        <v>1</v>
      </c>
      <c r="D29" s="61">
        <v>1</v>
      </c>
      <c r="E29" s="61">
        <v>1</v>
      </c>
      <c r="F29" s="65">
        <f t="shared" si="4"/>
        <v>1</v>
      </c>
      <c r="G29" s="65">
        <f>E29-'[1]поселения 01.09.2022'!E29</f>
        <v>0</v>
      </c>
      <c r="H29" s="86">
        <v>8.7</v>
      </c>
      <c r="I29" s="62"/>
      <c r="J29" s="63"/>
      <c r="K29" s="64"/>
      <c r="L29" s="64"/>
      <c r="M29" s="90">
        <f>H29-'[1]поселения 01.09.2022'!H29</f>
        <v>0</v>
      </c>
      <c r="N29" s="64" t="s">
        <v>14</v>
      </c>
      <c r="O29" s="64" t="s">
        <v>14</v>
      </c>
      <c r="P29" s="64" t="s">
        <v>14</v>
      </c>
      <c r="Q29" s="64" t="s">
        <v>14</v>
      </c>
      <c r="R29" s="64"/>
    </row>
    <row r="30" spans="1:18" ht="12.75">
      <c r="A30" s="60" t="s">
        <v>45</v>
      </c>
      <c r="B30" s="57"/>
      <c r="C30" s="57"/>
      <c r="D30" s="57"/>
      <c r="E30" s="57"/>
      <c r="F30" s="65">
        <f t="shared" si="4"/>
        <v>0</v>
      </c>
      <c r="G30" s="65">
        <f>E30-'[1]поселения 01.09.2022'!E30</f>
        <v>0</v>
      </c>
      <c r="H30" s="86"/>
      <c r="I30" s="62"/>
      <c r="J30" s="63"/>
      <c r="K30" s="64"/>
      <c r="L30" s="64"/>
      <c r="M30" s="90">
        <f>H30-'[1]поселения 01.09.2022'!H30</f>
        <v>0</v>
      </c>
      <c r="N30" s="64"/>
      <c r="O30" s="64"/>
      <c r="P30" s="64"/>
      <c r="Q30" s="64"/>
      <c r="R30" s="64"/>
    </row>
    <row r="31" spans="1:18" ht="12.75">
      <c r="A31" s="60" t="s">
        <v>46</v>
      </c>
      <c r="B31" s="57"/>
      <c r="C31" s="57">
        <v>4.5</v>
      </c>
      <c r="D31" s="57">
        <v>4.5</v>
      </c>
      <c r="E31" s="61">
        <v>4.5</v>
      </c>
      <c r="F31" s="65">
        <f t="shared" si="4"/>
        <v>4.5</v>
      </c>
      <c r="G31" s="65">
        <f>E31-'[1]поселения 01.09.2022'!E31</f>
        <v>0</v>
      </c>
      <c r="H31" s="86">
        <v>-2.5</v>
      </c>
      <c r="I31" s="62"/>
      <c r="J31" s="63"/>
      <c r="K31" s="64"/>
      <c r="L31" s="64"/>
      <c r="M31" s="90">
        <f>H31-'[1]поселения 01.09.2022'!H31</f>
        <v>0</v>
      </c>
      <c r="N31" s="64">
        <v>0</v>
      </c>
      <c r="O31" s="64">
        <v>0</v>
      </c>
      <c r="P31" s="64">
        <v>0</v>
      </c>
      <c r="Q31" s="64">
        <v>0</v>
      </c>
      <c r="R31" s="64"/>
    </row>
    <row r="32" spans="1:18" ht="12.75">
      <c r="A32" s="60" t="s">
        <v>47</v>
      </c>
      <c r="B32" s="57"/>
      <c r="C32" s="57"/>
      <c r="D32" s="57"/>
      <c r="E32" s="57"/>
      <c r="F32" s="65">
        <f t="shared" si="4"/>
        <v>0</v>
      </c>
      <c r="G32" s="65">
        <f>E32-'[1]поселения 01.09.2022'!E32</f>
        <v>0</v>
      </c>
      <c r="H32" s="86"/>
      <c r="I32" s="62"/>
      <c r="J32" s="63"/>
      <c r="K32" s="64"/>
      <c r="L32" s="64"/>
      <c r="M32" s="90">
        <f>H32-'[1]поселения 01.09.2022'!H32</f>
        <v>0</v>
      </c>
      <c r="N32" s="64"/>
      <c r="O32" s="64"/>
      <c r="P32" s="64"/>
      <c r="Q32" s="64"/>
      <c r="R32" s="64"/>
    </row>
    <row r="33" spans="1:18" ht="12.75">
      <c r="A33" s="60" t="s">
        <v>48</v>
      </c>
      <c r="B33" s="57"/>
      <c r="C33" s="61">
        <v>8</v>
      </c>
      <c r="D33" s="61">
        <v>8</v>
      </c>
      <c r="E33" s="61">
        <v>8</v>
      </c>
      <c r="F33" s="65">
        <f t="shared" si="4"/>
        <v>8</v>
      </c>
      <c r="G33" s="65">
        <f>E33-'[1]поселения 01.09.2022'!E33</f>
        <v>0</v>
      </c>
      <c r="H33" s="86">
        <v>20.4</v>
      </c>
      <c r="I33" s="62"/>
      <c r="J33" s="63"/>
      <c r="K33" s="64"/>
      <c r="L33" s="64"/>
      <c r="M33" s="90">
        <f>H33-'[1]поселения 01.09.2022'!H33</f>
        <v>0</v>
      </c>
      <c r="N33" s="64" t="s">
        <v>14</v>
      </c>
      <c r="O33" s="64" t="s">
        <v>14</v>
      </c>
      <c r="P33" s="64" t="s">
        <v>14</v>
      </c>
      <c r="Q33" s="64" t="s">
        <v>14</v>
      </c>
      <c r="R33" s="64"/>
    </row>
    <row r="34" spans="1:18" ht="12.75">
      <c r="A34" s="60" t="s">
        <v>49</v>
      </c>
      <c r="B34" s="57"/>
      <c r="C34" s="61">
        <v>2</v>
      </c>
      <c r="D34" s="61">
        <v>2</v>
      </c>
      <c r="E34" s="61">
        <v>2</v>
      </c>
      <c r="F34" s="65">
        <f t="shared" si="4"/>
        <v>2</v>
      </c>
      <c r="G34" s="65">
        <f>E34-'[1]поселения 01.09.2022'!E34</f>
        <v>0</v>
      </c>
      <c r="H34" s="86">
        <v>1.7</v>
      </c>
      <c r="I34" s="62"/>
      <c r="J34" s="63"/>
      <c r="K34" s="16"/>
      <c r="L34" s="16"/>
      <c r="M34" s="90">
        <f>H34-'[1]поселения 01.09.2022'!H34</f>
        <v>0</v>
      </c>
      <c r="N34" s="64">
        <f t="shared" si="0"/>
        <v>0.85</v>
      </c>
      <c r="O34" s="64">
        <f t="shared" si="1"/>
        <v>0.85</v>
      </c>
      <c r="P34" s="64">
        <f t="shared" si="2"/>
        <v>0.85</v>
      </c>
      <c r="Q34" s="64">
        <f t="shared" si="5"/>
        <v>0.85</v>
      </c>
      <c r="R34" s="64"/>
    </row>
    <row r="35" spans="1:18" ht="12.75">
      <c r="A35" s="7" t="s">
        <v>10</v>
      </c>
      <c r="B35" s="28" t="s">
        <v>11</v>
      </c>
      <c r="C35" s="4">
        <f>C36+C37+C38+C39+C40+C41+C42+C43+C44</f>
        <v>5759.299999999999</v>
      </c>
      <c r="D35" s="4">
        <f>D36+D37+D38+D39+D40+D41+D42+D43+D44</f>
        <v>6474.599999999999</v>
      </c>
      <c r="E35" s="4">
        <f>E36+E37+E38+E39+E40+E41+E42+E43+E44</f>
        <v>816.3</v>
      </c>
      <c r="F35" s="4">
        <f>F36+F37+F38+F39+F40+F41+F42+F43+F44</f>
        <v>1531.6000000000001</v>
      </c>
      <c r="G35" s="4">
        <f>G36+G37+G38+G39+G40+G41+G42+G43+G44</f>
        <v>340.2</v>
      </c>
      <c r="H35" s="4">
        <f>H36+H37+H38+H39+H40+H41+H42+H43+H44</f>
        <v>1673.7</v>
      </c>
      <c r="I35" s="4">
        <f>I36+I37+I38+I39+I40+I41+I42+I43+I44</f>
        <v>0</v>
      </c>
      <c r="J35" s="30">
        <f>H35/C35</f>
        <v>0.29060823363950483</v>
      </c>
      <c r="K35" s="16"/>
      <c r="L35" s="16"/>
      <c r="M35" s="4">
        <f>M36+M37+M38+M39+M40+M41+M42+M43+M44</f>
        <v>367.6</v>
      </c>
      <c r="N35" s="15">
        <f t="shared" si="0"/>
        <v>0.29060823363950483</v>
      </c>
      <c r="O35" s="15">
        <f t="shared" si="1"/>
        <v>0.2585024557501622</v>
      </c>
      <c r="P35" s="15">
        <f t="shared" si="2"/>
        <v>2.0503491363469313</v>
      </c>
      <c r="Q35" s="15">
        <f t="shared" si="5"/>
        <v>1.092778793418647</v>
      </c>
      <c r="R35" s="15">
        <f>M35/G35</f>
        <v>1.0805408583186362</v>
      </c>
    </row>
    <row r="36" spans="1:18" ht="12.75">
      <c r="A36" s="60" t="s">
        <v>41</v>
      </c>
      <c r="B36" s="57"/>
      <c r="C36" s="61">
        <v>422.4</v>
      </c>
      <c r="D36" s="61">
        <v>422.4</v>
      </c>
      <c r="E36" s="61">
        <v>242.3</v>
      </c>
      <c r="F36" s="65">
        <f t="shared" si="4"/>
        <v>242.3</v>
      </c>
      <c r="G36" s="65">
        <f>E36-'[1]поселения 01.09.2022'!E36</f>
        <v>123.70000000000002</v>
      </c>
      <c r="H36" s="6">
        <v>121.6</v>
      </c>
      <c r="I36" s="65"/>
      <c r="J36" s="63"/>
      <c r="K36" s="64"/>
      <c r="L36" s="64"/>
      <c r="M36" s="90">
        <f>H36-'[1]поселения 01.09.2022'!H36</f>
        <v>77.89999999999999</v>
      </c>
      <c r="N36" s="64">
        <f t="shared" si="0"/>
        <v>0.2878787878787879</v>
      </c>
      <c r="O36" s="64">
        <f t="shared" si="1"/>
        <v>0.2878787878787879</v>
      </c>
      <c r="P36" s="64">
        <f t="shared" si="2"/>
        <v>0.5018572018159306</v>
      </c>
      <c r="Q36" s="64">
        <f t="shared" si="5"/>
        <v>0.5018572018159306</v>
      </c>
      <c r="R36" s="64">
        <f>M36/G36</f>
        <v>0.6297493936944218</v>
      </c>
    </row>
    <row r="37" spans="1:18" ht="12.75">
      <c r="A37" s="60" t="s">
        <v>42</v>
      </c>
      <c r="B37" s="57"/>
      <c r="C37" s="61">
        <v>105.8</v>
      </c>
      <c r="D37" s="61">
        <v>105.8</v>
      </c>
      <c r="E37" s="61">
        <v>60</v>
      </c>
      <c r="F37" s="65">
        <f t="shared" si="4"/>
        <v>60</v>
      </c>
      <c r="G37" s="65">
        <f>E37-'[1]поселения 01.09.2022'!E37</f>
        <v>55</v>
      </c>
      <c r="H37" s="6">
        <v>14.5</v>
      </c>
      <c r="I37" s="65"/>
      <c r="J37" s="63"/>
      <c r="K37" s="64"/>
      <c r="L37" s="64"/>
      <c r="M37" s="90">
        <f>H37-'[1]поселения 01.09.2022'!H37</f>
        <v>8.3</v>
      </c>
      <c r="N37" s="64">
        <f t="shared" si="0"/>
        <v>0.13705103969754254</v>
      </c>
      <c r="O37" s="64">
        <f t="shared" si="1"/>
        <v>0.13705103969754254</v>
      </c>
      <c r="P37" s="64">
        <f t="shared" si="2"/>
        <v>0.24166666666666667</v>
      </c>
      <c r="Q37" s="64">
        <f t="shared" si="5"/>
        <v>0.24166666666666667</v>
      </c>
      <c r="R37" s="64">
        <f>M37/G37</f>
        <v>0.1509090909090909</v>
      </c>
    </row>
    <row r="38" spans="1:18" ht="12.75">
      <c r="A38" s="60" t="s">
        <v>43</v>
      </c>
      <c r="B38" s="57"/>
      <c r="C38" s="61">
        <v>882.2</v>
      </c>
      <c r="D38" s="61">
        <v>1562.2</v>
      </c>
      <c r="E38" s="61">
        <v>128.2</v>
      </c>
      <c r="F38" s="65">
        <f t="shared" si="4"/>
        <v>808.2</v>
      </c>
      <c r="G38" s="65">
        <f>E38-'[1]поселения 01.09.2022'!E38</f>
        <v>105.6</v>
      </c>
      <c r="H38" s="6">
        <v>917.7</v>
      </c>
      <c r="I38" s="65"/>
      <c r="J38" s="63"/>
      <c r="K38" s="64"/>
      <c r="L38" s="64"/>
      <c r="M38" s="90">
        <f>H38-'[1]поселения 01.09.2022'!H38</f>
        <v>12.600000000000023</v>
      </c>
      <c r="N38" s="64">
        <f t="shared" si="0"/>
        <v>1.0402403083201088</v>
      </c>
      <c r="O38" s="64">
        <f t="shared" si="1"/>
        <v>0.5874407886314172</v>
      </c>
      <c r="P38" s="64" t="s">
        <v>14</v>
      </c>
      <c r="Q38" s="64">
        <f t="shared" si="5"/>
        <v>1.135486265775798</v>
      </c>
      <c r="R38" s="64">
        <f>M38/G38</f>
        <v>0.11931818181818205</v>
      </c>
    </row>
    <row r="39" spans="1:18" ht="12.75">
      <c r="A39" s="60" t="s">
        <v>44</v>
      </c>
      <c r="B39" s="57"/>
      <c r="C39" s="61">
        <v>141.6</v>
      </c>
      <c r="D39" s="61">
        <v>141.6</v>
      </c>
      <c r="E39" s="61">
        <v>24.5</v>
      </c>
      <c r="F39" s="65">
        <f t="shared" si="4"/>
        <v>24.5</v>
      </c>
      <c r="G39" s="65">
        <f>E39-'[1]поселения 01.09.2022'!E39</f>
        <v>15.4</v>
      </c>
      <c r="H39" s="6">
        <v>70.7</v>
      </c>
      <c r="I39" s="65"/>
      <c r="J39" s="63"/>
      <c r="K39" s="64"/>
      <c r="L39" s="64"/>
      <c r="M39" s="90">
        <f>H39-'[1]поселения 01.09.2022'!H39</f>
        <v>38</v>
      </c>
      <c r="N39" s="64">
        <f t="shared" si="0"/>
        <v>0.4992937853107345</v>
      </c>
      <c r="O39" s="64">
        <f t="shared" si="1"/>
        <v>0.4992937853107345</v>
      </c>
      <c r="P39" s="64" t="s">
        <v>14</v>
      </c>
      <c r="Q39" s="64" t="s">
        <v>14</v>
      </c>
      <c r="R39" s="64" t="s">
        <v>14</v>
      </c>
    </row>
    <row r="40" spans="1:18" ht="12.75">
      <c r="A40" s="60" t="s">
        <v>45</v>
      </c>
      <c r="B40" s="57"/>
      <c r="C40" s="61">
        <v>91.7</v>
      </c>
      <c r="D40" s="61">
        <v>91.7</v>
      </c>
      <c r="E40" s="61">
        <v>1.2</v>
      </c>
      <c r="F40" s="65">
        <f t="shared" si="4"/>
        <v>1.2</v>
      </c>
      <c r="G40" s="65">
        <f>E40-'[1]поселения 01.09.2022'!E40</f>
        <v>0</v>
      </c>
      <c r="H40" s="6">
        <v>17.2</v>
      </c>
      <c r="I40" s="65"/>
      <c r="J40" s="63"/>
      <c r="K40" s="64"/>
      <c r="L40" s="64"/>
      <c r="M40" s="90">
        <f>H40-'[1]поселения 01.09.2022'!H40</f>
        <v>12.6</v>
      </c>
      <c r="N40" s="64">
        <f t="shared" si="0"/>
        <v>0.1875681570338059</v>
      </c>
      <c r="O40" s="64">
        <f t="shared" si="1"/>
        <v>0.1875681570338059</v>
      </c>
      <c r="P40" s="64" t="s">
        <v>14</v>
      </c>
      <c r="Q40" s="64" t="s">
        <v>14</v>
      </c>
      <c r="R40" s="64"/>
    </row>
    <row r="41" spans="1:18" ht="12.75">
      <c r="A41" s="60" t="s">
        <v>46</v>
      </c>
      <c r="B41" s="57"/>
      <c r="C41" s="61">
        <v>326.3</v>
      </c>
      <c r="D41" s="61">
        <v>361.6</v>
      </c>
      <c r="E41" s="61">
        <v>75.1</v>
      </c>
      <c r="F41" s="65">
        <f t="shared" si="4"/>
        <v>110.4</v>
      </c>
      <c r="G41" s="65">
        <f>E41-'[1]поселения 01.09.2022'!E41</f>
        <v>1.8999999999999915</v>
      </c>
      <c r="H41" s="6">
        <v>126.7</v>
      </c>
      <c r="I41" s="65"/>
      <c r="J41" s="63"/>
      <c r="K41" s="64"/>
      <c r="L41" s="64"/>
      <c r="M41" s="90">
        <f>H41-'[1]поселения 01.09.2022'!H41</f>
        <v>18.5</v>
      </c>
      <c r="N41" s="64">
        <f t="shared" si="0"/>
        <v>0.38829298191847994</v>
      </c>
      <c r="O41" s="64">
        <f t="shared" si="1"/>
        <v>0.35038716814159293</v>
      </c>
      <c r="P41" s="64">
        <f t="shared" si="2"/>
        <v>1.6870838881491346</v>
      </c>
      <c r="Q41" s="64">
        <f t="shared" si="5"/>
        <v>1.147644927536232</v>
      </c>
      <c r="R41" s="64" t="s">
        <v>14</v>
      </c>
    </row>
    <row r="42" spans="1:18" ht="12.75">
      <c r="A42" s="60" t="s">
        <v>47</v>
      </c>
      <c r="B42" s="57"/>
      <c r="C42" s="61">
        <v>324.7</v>
      </c>
      <c r="D42" s="61">
        <v>324.7</v>
      </c>
      <c r="E42" s="61">
        <v>6.6</v>
      </c>
      <c r="F42" s="65">
        <f t="shared" si="4"/>
        <v>6.6</v>
      </c>
      <c r="G42" s="65">
        <f>E42-'[1]поселения 01.09.2022'!E42</f>
        <v>0.09999999999999964</v>
      </c>
      <c r="H42" s="6">
        <v>23.2</v>
      </c>
      <c r="I42" s="65"/>
      <c r="J42" s="63"/>
      <c r="K42" s="64"/>
      <c r="L42" s="64"/>
      <c r="M42" s="90">
        <f>H42-'[1]поселения 01.09.2022'!H42</f>
        <v>10.799999999999999</v>
      </c>
      <c r="N42" s="64">
        <f t="shared" si="0"/>
        <v>0.07145056975669849</v>
      </c>
      <c r="O42" s="64">
        <f t="shared" si="1"/>
        <v>0.07145056975669849</v>
      </c>
      <c r="P42" s="64" t="s">
        <v>14</v>
      </c>
      <c r="Q42" s="64" t="s">
        <v>14</v>
      </c>
      <c r="R42" s="64" t="s">
        <v>14</v>
      </c>
    </row>
    <row r="43" spans="1:19" ht="12.75">
      <c r="A43" s="60" t="s">
        <v>48</v>
      </c>
      <c r="B43" s="57"/>
      <c r="C43" s="61">
        <v>416.1</v>
      </c>
      <c r="D43" s="61">
        <v>416.1</v>
      </c>
      <c r="E43" s="61">
        <v>76.4</v>
      </c>
      <c r="F43" s="65">
        <f t="shared" si="4"/>
        <v>76.4</v>
      </c>
      <c r="G43" s="65">
        <f>E43-'[1]поселения 01.09.2022'!E43</f>
        <v>2.200000000000003</v>
      </c>
      <c r="H43" s="6">
        <v>104.8</v>
      </c>
      <c r="I43" s="65"/>
      <c r="J43" s="63"/>
      <c r="K43" s="64"/>
      <c r="L43" s="64"/>
      <c r="M43" s="90">
        <f>H43-'[1]поселения 01.09.2022'!H43</f>
        <v>5.3999999999999915</v>
      </c>
      <c r="N43" s="64">
        <f t="shared" si="0"/>
        <v>0.2518625330449411</v>
      </c>
      <c r="O43" s="64">
        <f t="shared" si="1"/>
        <v>0.2518625330449411</v>
      </c>
      <c r="P43" s="64">
        <f t="shared" si="2"/>
        <v>1.3717277486910993</v>
      </c>
      <c r="Q43" s="64">
        <f t="shared" si="5"/>
        <v>1.3717277486910993</v>
      </c>
      <c r="R43" s="64" t="s">
        <v>14</v>
      </c>
      <c r="S43" s="82"/>
    </row>
    <row r="44" spans="1:19" ht="12.75">
      <c r="A44" s="60" t="s">
        <v>49</v>
      </c>
      <c r="B44" s="57"/>
      <c r="C44" s="61">
        <v>3048.5</v>
      </c>
      <c r="D44" s="61">
        <v>3048.5</v>
      </c>
      <c r="E44" s="61">
        <v>202</v>
      </c>
      <c r="F44" s="65">
        <f t="shared" si="4"/>
        <v>202</v>
      </c>
      <c r="G44" s="65">
        <f>E44-'[1]поселения 01.09.2022'!E44</f>
        <v>36.30000000000001</v>
      </c>
      <c r="H44" s="6">
        <v>277.3</v>
      </c>
      <c r="I44" s="65"/>
      <c r="J44" s="63"/>
      <c r="K44" s="64"/>
      <c r="L44" s="64"/>
      <c r="M44" s="90">
        <f>H44-'[1]поселения 01.09.2022'!H44</f>
        <v>183.5</v>
      </c>
      <c r="N44" s="64">
        <f t="shared" si="0"/>
        <v>0.09096276857470888</v>
      </c>
      <c r="O44" s="64">
        <f t="shared" si="1"/>
        <v>0.09096276857470888</v>
      </c>
      <c r="P44" s="64">
        <f t="shared" si="2"/>
        <v>1.3727722772277229</v>
      </c>
      <c r="Q44" s="64">
        <f t="shared" si="5"/>
        <v>1.3727722772277229</v>
      </c>
      <c r="R44" s="64" t="s">
        <v>14</v>
      </c>
      <c r="S44" s="82"/>
    </row>
    <row r="45" spans="1:19" s="8" customFormat="1" ht="12.75">
      <c r="A45" s="7" t="s">
        <v>84</v>
      </c>
      <c r="B45" s="3" t="s">
        <v>85</v>
      </c>
      <c r="C45" s="4">
        <f>C46+C47+C48+C51+C52+C53+C54+C55+C56</f>
        <v>2469.3</v>
      </c>
      <c r="D45" s="4">
        <f>D46+D47+D48+D51+D52+D53+D54+D55+D56</f>
        <v>2499.3</v>
      </c>
      <c r="E45" s="4">
        <f>E46+E47+E48+E51+E52+E53+E54+E55+E56</f>
        <v>2130.8</v>
      </c>
      <c r="F45" s="4">
        <f>F46+F47+F48+F51+F52+F53+F54+F55+F56</f>
        <v>2160.8</v>
      </c>
      <c r="G45" s="4">
        <f>G46+G47+G48+G51+G52+G53+G54+G55+G56</f>
        <v>344.40000000000003</v>
      </c>
      <c r="H45" s="4">
        <f>H46+H47+H48+H51+H52+H53+H54+H55+H56</f>
        <v>1808.2</v>
      </c>
      <c r="I45" s="4">
        <f>I46+I47+I48+I51+I52+I53+I54+I55+I56</f>
        <v>0</v>
      </c>
      <c r="J45" s="5">
        <f>H45/C45</f>
        <v>0.7322723038917912</v>
      </c>
      <c r="K45" s="16" t="e">
        <f>H45/#REF!</f>
        <v>#REF!</v>
      </c>
      <c r="L45" s="16" t="e">
        <f>H45/#REF!</f>
        <v>#REF!</v>
      </c>
      <c r="M45" s="4">
        <f>M46+M47+M48+M51+M52+M53+M54+M55+M56</f>
        <v>39.19999999999991</v>
      </c>
      <c r="N45" s="15">
        <f t="shared" si="0"/>
        <v>0.7322723038917912</v>
      </c>
      <c r="O45" s="15">
        <f t="shared" si="1"/>
        <v>0.7234825751210339</v>
      </c>
      <c r="P45" s="15">
        <f t="shared" si="2"/>
        <v>0.8486014642387835</v>
      </c>
      <c r="Q45" s="15">
        <f t="shared" si="5"/>
        <v>0.8368196964087374</v>
      </c>
      <c r="R45" s="15">
        <f>M45/G45</f>
        <v>0.11382113821138184</v>
      </c>
      <c r="S45" s="82"/>
    </row>
    <row r="46" spans="1:19" ht="12.75">
      <c r="A46" s="60" t="s">
        <v>41</v>
      </c>
      <c r="B46" s="57"/>
      <c r="C46" s="6">
        <v>166.4</v>
      </c>
      <c r="D46" s="6">
        <v>166.4</v>
      </c>
      <c r="E46" s="6">
        <v>146.2</v>
      </c>
      <c r="F46" s="65">
        <f t="shared" si="4"/>
        <v>146.2</v>
      </c>
      <c r="G46" s="65">
        <f>E46-'[1]поселения 01.09.2022'!E46</f>
        <v>9.199999999999989</v>
      </c>
      <c r="H46" s="6">
        <v>126</v>
      </c>
      <c r="I46" s="65"/>
      <c r="J46" s="63"/>
      <c r="K46" s="64"/>
      <c r="L46" s="64"/>
      <c r="M46" s="90">
        <f>H46-'[1]поселения 01.09.2022'!H46</f>
        <v>0</v>
      </c>
      <c r="N46" s="64">
        <f t="shared" si="0"/>
        <v>0.7572115384615384</v>
      </c>
      <c r="O46" s="64">
        <f t="shared" si="1"/>
        <v>0.7572115384615384</v>
      </c>
      <c r="P46" s="64">
        <f t="shared" si="2"/>
        <v>0.8618331053351573</v>
      </c>
      <c r="Q46" s="64">
        <f t="shared" si="5"/>
        <v>0.8618331053351573</v>
      </c>
      <c r="R46" s="64">
        <f>M46/G46</f>
        <v>0</v>
      </c>
      <c r="S46" s="82"/>
    </row>
    <row r="47" spans="1:19" ht="12.75">
      <c r="A47" s="60" t="s">
        <v>42</v>
      </c>
      <c r="B47" s="57"/>
      <c r="C47" s="6">
        <v>31.5</v>
      </c>
      <c r="D47" s="6">
        <v>31.5</v>
      </c>
      <c r="E47" s="6">
        <v>31.1</v>
      </c>
      <c r="F47" s="65">
        <f t="shared" si="4"/>
        <v>31.1</v>
      </c>
      <c r="G47" s="65">
        <f>E47-'[1]поселения 01.09.2022'!E47</f>
        <v>0</v>
      </c>
      <c r="H47" s="6">
        <v>108.8</v>
      </c>
      <c r="I47" s="65"/>
      <c r="J47" s="63"/>
      <c r="K47" s="64"/>
      <c r="L47" s="64"/>
      <c r="M47" s="90">
        <f>H47-'[1]поселения 01.09.2022'!H47</f>
        <v>0</v>
      </c>
      <c r="N47" s="64" t="s">
        <v>14</v>
      </c>
      <c r="O47" s="64" t="s">
        <v>14</v>
      </c>
      <c r="P47" s="64" t="s">
        <v>14</v>
      </c>
      <c r="Q47" s="64" t="s">
        <v>14</v>
      </c>
      <c r="R47" s="64"/>
      <c r="S47" s="82"/>
    </row>
    <row r="48" spans="1:19" ht="12.75">
      <c r="A48" s="60" t="s">
        <v>43</v>
      </c>
      <c r="B48" s="57"/>
      <c r="C48" s="6">
        <v>141</v>
      </c>
      <c r="D48" s="6">
        <v>141</v>
      </c>
      <c r="E48" s="6">
        <v>129.3</v>
      </c>
      <c r="F48" s="65">
        <f t="shared" si="4"/>
        <v>129.3</v>
      </c>
      <c r="G48" s="65">
        <f>E48-'[1]поселения 01.09.2022'!E48</f>
        <v>5.400000000000006</v>
      </c>
      <c r="H48" s="6">
        <v>47.1</v>
      </c>
      <c r="I48" s="65"/>
      <c r="J48" s="63"/>
      <c r="K48" s="64"/>
      <c r="L48" s="64"/>
      <c r="M48" s="90">
        <f>H48-'[1]поселения 01.09.2022'!H48</f>
        <v>5.5</v>
      </c>
      <c r="N48" s="64">
        <f t="shared" si="0"/>
        <v>0.33404255319148934</v>
      </c>
      <c r="O48" s="64">
        <f t="shared" si="1"/>
        <v>0.33404255319148934</v>
      </c>
      <c r="P48" s="64">
        <f t="shared" si="2"/>
        <v>0.3642691415313225</v>
      </c>
      <c r="Q48" s="64">
        <f t="shared" si="5"/>
        <v>0.3642691415313225</v>
      </c>
      <c r="R48" s="64">
        <f>M48/G48</f>
        <v>1.0185185185185175</v>
      </c>
      <c r="S48" s="83"/>
    </row>
    <row r="49" spans="1:18" ht="13.5" customHeight="1">
      <c r="A49" s="114" t="s">
        <v>2</v>
      </c>
      <c r="B49" s="114" t="s">
        <v>3</v>
      </c>
      <c r="C49" s="116" t="s">
        <v>113</v>
      </c>
      <c r="D49" s="109" t="s">
        <v>114</v>
      </c>
      <c r="E49" s="109" t="s">
        <v>119</v>
      </c>
      <c r="F49" s="109" t="s">
        <v>120</v>
      </c>
      <c r="G49" s="126" t="s">
        <v>121</v>
      </c>
      <c r="H49" s="111" t="s">
        <v>122</v>
      </c>
      <c r="I49" s="71" t="s">
        <v>72</v>
      </c>
      <c r="J49" s="56" t="s">
        <v>38</v>
      </c>
      <c r="K49" s="56" t="s">
        <v>38</v>
      </c>
      <c r="L49" s="56" t="s">
        <v>38</v>
      </c>
      <c r="M49" s="127" t="s">
        <v>123</v>
      </c>
      <c r="N49" s="109" t="s">
        <v>104</v>
      </c>
      <c r="O49" s="109" t="s">
        <v>62</v>
      </c>
      <c r="P49" s="109" t="s">
        <v>124</v>
      </c>
      <c r="Q49" s="109" t="s">
        <v>125</v>
      </c>
      <c r="R49" s="109" t="s">
        <v>126</v>
      </c>
    </row>
    <row r="50" spans="1:18" ht="51" customHeight="1">
      <c r="A50" s="115"/>
      <c r="B50" s="115"/>
      <c r="C50" s="117"/>
      <c r="D50" s="113"/>
      <c r="E50" s="110"/>
      <c r="F50" s="110"/>
      <c r="G50" s="128"/>
      <c r="H50" s="112"/>
      <c r="I50" s="81" t="s">
        <v>73</v>
      </c>
      <c r="J50" s="58" t="s">
        <v>65</v>
      </c>
      <c r="K50" s="59" t="s">
        <v>39</v>
      </c>
      <c r="L50" s="59" t="s">
        <v>40</v>
      </c>
      <c r="M50" s="113"/>
      <c r="N50" s="110"/>
      <c r="O50" s="110"/>
      <c r="P50" s="110"/>
      <c r="Q50" s="110"/>
      <c r="R50" s="110"/>
    </row>
    <row r="51" spans="1:19" ht="12.75">
      <c r="A51" s="60" t="s">
        <v>44</v>
      </c>
      <c r="B51" s="57"/>
      <c r="C51" s="6">
        <v>17.3</v>
      </c>
      <c r="D51" s="6">
        <v>47.3</v>
      </c>
      <c r="E51" s="6">
        <v>16</v>
      </c>
      <c r="F51" s="65">
        <f aca="true" t="shared" si="6" ref="F51:F66">D51-C51+E51</f>
        <v>46</v>
      </c>
      <c r="G51" s="65">
        <f>E51-'[1]поселения 01.09.2022'!E51</f>
        <v>0</v>
      </c>
      <c r="H51" s="6">
        <v>55.9</v>
      </c>
      <c r="I51" s="65"/>
      <c r="J51" s="63"/>
      <c r="K51" s="64"/>
      <c r="L51" s="64"/>
      <c r="M51" s="90">
        <f>H51-'[1]поселения 01.09.2022'!H51</f>
        <v>8.600000000000001</v>
      </c>
      <c r="N51" s="64" t="s">
        <v>14</v>
      </c>
      <c r="O51" s="64">
        <f aca="true" t="shared" si="7" ref="O51:O69">H51/D51</f>
        <v>1.1818181818181819</v>
      </c>
      <c r="P51" s="64" t="s">
        <v>14</v>
      </c>
      <c r="Q51" s="64">
        <f aca="true" t="shared" si="8" ref="Q51:Q69">H51/F51</f>
        <v>1.2152173913043478</v>
      </c>
      <c r="R51" s="64"/>
      <c r="S51" s="82"/>
    </row>
    <row r="52" spans="1:19" ht="12.75">
      <c r="A52" s="60" t="s">
        <v>45</v>
      </c>
      <c r="B52" s="57"/>
      <c r="C52" s="6">
        <v>60.5</v>
      </c>
      <c r="D52" s="6">
        <v>60.5</v>
      </c>
      <c r="E52" s="6">
        <v>45.5</v>
      </c>
      <c r="F52" s="65">
        <f t="shared" si="6"/>
        <v>45.5</v>
      </c>
      <c r="G52" s="65">
        <f>E52-'[1]поселения 01.09.2022'!E52</f>
        <v>0.10000000000000142</v>
      </c>
      <c r="H52" s="6">
        <v>66.1</v>
      </c>
      <c r="I52" s="65"/>
      <c r="J52" s="63"/>
      <c r="K52" s="64"/>
      <c r="L52" s="64"/>
      <c r="M52" s="90">
        <f>H52-'[1]поселения 01.09.2022'!H52</f>
        <v>0</v>
      </c>
      <c r="N52" s="64">
        <f aca="true" t="shared" si="9" ref="N52:N69">H52/C52</f>
        <v>1.0925619834710742</v>
      </c>
      <c r="O52" s="64">
        <f t="shared" si="7"/>
        <v>1.0925619834710742</v>
      </c>
      <c r="P52" s="64">
        <f t="shared" si="2"/>
        <v>1.4527472527472527</v>
      </c>
      <c r="Q52" s="64">
        <f t="shared" si="8"/>
        <v>1.4527472527472527</v>
      </c>
      <c r="R52" s="64">
        <f>M52/G52</f>
        <v>0</v>
      </c>
      <c r="S52" s="82"/>
    </row>
    <row r="53" spans="1:19" ht="12.75">
      <c r="A53" s="60" t="s">
        <v>46</v>
      </c>
      <c r="B53" s="57"/>
      <c r="C53" s="6">
        <v>47</v>
      </c>
      <c r="D53" s="6">
        <v>47</v>
      </c>
      <c r="E53" s="6">
        <v>40.9</v>
      </c>
      <c r="F53" s="65">
        <f t="shared" si="6"/>
        <v>40.9</v>
      </c>
      <c r="G53" s="65">
        <f>E53-'[1]поселения 01.09.2022'!E53</f>
        <v>5</v>
      </c>
      <c r="H53" s="6">
        <v>39.1</v>
      </c>
      <c r="I53" s="65"/>
      <c r="J53" s="63"/>
      <c r="K53" s="64"/>
      <c r="L53" s="64"/>
      <c r="M53" s="90">
        <f>H53-'[1]поселения 01.09.2022'!H53</f>
        <v>0</v>
      </c>
      <c r="N53" s="64">
        <f t="shared" si="9"/>
        <v>0.8319148936170213</v>
      </c>
      <c r="O53" s="64">
        <f t="shared" si="7"/>
        <v>0.8319148936170213</v>
      </c>
      <c r="P53" s="64">
        <f t="shared" si="2"/>
        <v>0.9559902200488998</v>
      </c>
      <c r="Q53" s="64">
        <f t="shared" si="8"/>
        <v>0.9559902200488998</v>
      </c>
      <c r="R53" s="64">
        <f>M53/G53</f>
        <v>0</v>
      </c>
      <c r="S53" s="82"/>
    </row>
    <row r="54" spans="1:19" ht="12.75">
      <c r="A54" s="60" t="s">
        <v>47</v>
      </c>
      <c r="B54" s="57"/>
      <c r="C54" s="6"/>
      <c r="D54" s="6"/>
      <c r="E54" s="6"/>
      <c r="F54" s="65">
        <f t="shared" si="6"/>
        <v>0</v>
      </c>
      <c r="G54" s="65">
        <f>E54-'[1]поселения 01.09.2022'!E54</f>
        <v>0</v>
      </c>
      <c r="H54" s="6">
        <v>0.3</v>
      </c>
      <c r="I54" s="65"/>
      <c r="J54" s="63"/>
      <c r="K54" s="64"/>
      <c r="L54" s="64"/>
      <c r="M54" s="90">
        <f>H54-'[1]поселения 01.09.2022'!H54</f>
        <v>0</v>
      </c>
      <c r="N54" s="64"/>
      <c r="O54" s="64"/>
      <c r="P54" s="64"/>
      <c r="Q54" s="64"/>
      <c r="R54" s="64"/>
      <c r="S54" s="83"/>
    </row>
    <row r="55" spans="1:18" s="9" customFormat="1" ht="12.75">
      <c r="A55" s="60" t="s">
        <v>48</v>
      </c>
      <c r="B55" s="57"/>
      <c r="C55" s="65">
        <v>86.5</v>
      </c>
      <c r="D55" s="65">
        <v>86.5</v>
      </c>
      <c r="E55" s="65">
        <v>86.5</v>
      </c>
      <c r="F55" s="65">
        <f t="shared" si="6"/>
        <v>86.5</v>
      </c>
      <c r="G55" s="65">
        <f>E55-'[1]поселения 01.09.2022'!E55</f>
        <v>0</v>
      </c>
      <c r="H55" s="6">
        <v>449.6</v>
      </c>
      <c r="I55" s="65"/>
      <c r="J55" s="63"/>
      <c r="K55" s="64"/>
      <c r="L55" s="64"/>
      <c r="M55" s="90">
        <f>H55-'[1]поселения 01.09.2022'!H55</f>
        <v>1</v>
      </c>
      <c r="N55" s="64" t="s">
        <v>14</v>
      </c>
      <c r="O55" s="64" t="s">
        <v>14</v>
      </c>
      <c r="P55" s="64" t="s">
        <v>14</v>
      </c>
      <c r="Q55" s="64" t="s">
        <v>14</v>
      </c>
      <c r="R55" s="64"/>
    </row>
    <row r="56" spans="1:18" ht="12.75">
      <c r="A56" s="60" t="s">
        <v>49</v>
      </c>
      <c r="C56" s="6">
        <v>1919.1</v>
      </c>
      <c r="D56" s="6">
        <v>1919.1</v>
      </c>
      <c r="E56" s="6">
        <v>1635.3</v>
      </c>
      <c r="F56" s="65">
        <f t="shared" si="6"/>
        <v>1635.3</v>
      </c>
      <c r="G56" s="65">
        <f>E56-'[1]поселения 01.09.2022'!E56</f>
        <v>324.70000000000005</v>
      </c>
      <c r="H56" s="6">
        <v>915.3</v>
      </c>
      <c r="I56" s="65"/>
      <c r="J56" s="63"/>
      <c r="K56" s="64"/>
      <c r="L56" s="64"/>
      <c r="M56" s="90">
        <f>H56-'[1]поселения 01.09.2022'!H56</f>
        <v>24.09999999999991</v>
      </c>
      <c r="N56" s="64">
        <f t="shared" si="9"/>
        <v>0.47694231671095827</v>
      </c>
      <c r="O56" s="64">
        <f t="shared" si="7"/>
        <v>0.47694231671095827</v>
      </c>
      <c r="P56" s="64">
        <f t="shared" si="2"/>
        <v>0.5597138139790864</v>
      </c>
      <c r="Q56" s="64">
        <f t="shared" si="8"/>
        <v>0.5597138139790864</v>
      </c>
      <c r="R56" s="64">
        <f aca="true" t="shared" si="10" ref="R56:R106">M56/G56</f>
        <v>0.07422235910070805</v>
      </c>
    </row>
    <row r="57" spans="1:19" s="8" customFormat="1" ht="12.75">
      <c r="A57" s="7" t="s">
        <v>86</v>
      </c>
      <c r="B57" s="3" t="s">
        <v>80</v>
      </c>
      <c r="C57" s="4">
        <f>C58+C59+C60+C61+C62+C63+C64+C65+C66</f>
        <v>10112.400000000001</v>
      </c>
      <c r="D57" s="4">
        <f>D58+D59+D60+D61+D62+D63+D64+D65+D66</f>
        <v>10112.400000000001</v>
      </c>
      <c r="E57" s="4">
        <f>E58+E59+E60+E61+E62+E63+E64+E65+E66</f>
        <v>1284.5</v>
      </c>
      <c r="F57" s="4">
        <f>F58+F59+F60+F61+F62+F63+F64+F65+F66</f>
        <v>1284.5</v>
      </c>
      <c r="G57" s="4">
        <f>G58+G59+G60+G61+G62+G63+G64+G65+G66</f>
        <v>299.70000000000005</v>
      </c>
      <c r="H57" s="4">
        <f>H58+H59+H60+H61+H62+H63+H64+H65+H66</f>
        <v>2148</v>
      </c>
      <c r="I57" s="4">
        <f>I58+I59+I60+I61+I62+I63+I64+I65+I66</f>
        <v>0</v>
      </c>
      <c r="J57" s="5">
        <f>H57/C57</f>
        <v>0.21241248368339857</v>
      </c>
      <c r="K57" s="16" t="e">
        <f>H57/#REF!</f>
        <v>#REF!</v>
      </c>
      <c r="L57" s="16" t="e">
        <f>H57/#REF!</f>
        <v>#REF!</v>
      </c>
      <c r="M57" s="4">
        <f>M58+M59+M60+M61+M62+M63+M64+M65+M66</f>
        <v>1099.8999999999999</v>
      </c>
      <c r="N57" s="15">
        <f t="shared" si="9"/>
        <v>0.21241248368339857</v>
      </c>
      <c r="O57" s="15">
        <f t="shared" si="7"/>
        <v>0.21241248368339857</v>
      </c>
      <c r="P57" s="15">
        <f t="shared" si="2"/>
        <v>1.6722460101206695</v>
      </c>
      <c r="Q57" s="15">
        <f t="shared" si="8"/>
        <v>1.6722460101206695</v>
      </c>
      <c r="R57" s="15" t="s">
        <v>14</v>
      </c>
      <c r="S57" s="92"/>
    </row>
    <row r="58" spans="1:19" ht="12.75">
      <c r="A58" s="60" t="s">
        <v>41</v>
      </c>
      <c r="B58" s="57"/>
      <c r="C58" s="6">
        <v>1397.7</v>
      </c>
      <c r="D58" s="6">
        <v>1397.7</v>
      </c>
      <c r="E58" s="6">
        <v>213.1</v>
      </c>
      <c r="F58" s="65">
        <f t="shared" si="6"/>
        <v>213.1</v>
      </c>
      <c r="G58" s="65">
        <f>E58-'[1]поселения 01.09.2022'!E58</f>
        <v>20.799999999999983</v>
      </c>
      <c r="H58" s="6">
        <v>264</v>
      </c>
      <c r="I58" s="65"/>
      <c r="J58" s="63"/>
      <c r="K58" s="64"/>
      <c r="L58" s="64"/>
      <c r="M58" s="90">
        <f>H58-'[1]поселения 01.09.2022'!H58</f>
        <v>119.80000000000001</v>
      </c>
      <c r="N58" s="64">
        <f t="shared" si="9"/>
        <v>0.188881734277742</v>
      </c>
      <c r="O58" s="64">
        <f t="shared" si="7"/>
        <v>0.188881734277742</v>
      </c>
      <c r="P58" s="64">
        <f t="shared" si="2"/>
        <v>1.2388549976536838</v>
      </c>
      <c r="Q58" s="64">
        <f t="shared" si="8"/>
        <v>1.2388549976536838</v>
      </c>
      <c r="R58" s="64" t="s">
        <v>14</v>
      </c>
      <c r="S58" s="82"/>
    </row>
    <row r="59" spans="1:19" ht="12.75">
      <c r="A59" s="60" t="s">
        <v>42</v>
      </c>
      <c r="B59" s="57"/>
      <c r="C59" s="6">
        <v>599.1</v>
      </c>
      <c r="D59" s="6">
        <v>599.1</v>
      </c>
      <c r="E59" s="6">
        <v>60.9</v>
      </c>
      <c r="F59" s="65">
        <f t="shared" si="6"/>
        <v>60.9</v>
      </c>
      <c r="G59" s="65">
        <f>E59-'[1]поселения 01.09.2022'!E59</f>
        <v>26.5</v>
      </c>
      <c r="H59" s="6">
        <v>75.2</v>
      </c>
      <c r="I59" s="65"/>
      <c r="J59" s="63"/>
      <c r="K59" s="64"/>
      <c r="L59" s="64"/>
      <c r="M59" s="90">
        <f>H59-'[1]поселения 01.09.2022'!H59</f>
        <v>47.800000000000004</v>
      </c>
      <c r="N59" s="64">
        <f t="shared" si="9"/>
        <v>0.1255216157569688</v>
      </c>
      <c r="O59" s="64">
        <f t="shared" si="7"/>
        <v>0.1255216157569688</v>
      </c>
      <c r="P59" s="64">
        <f t="shared" si="2"/>
        <v>1.2348111658456487</v>
      </c>
      <c r="Q59" s="64">
        <f t="shared" si="8"/>
        <v>1.2348111658456487</v>
      </c>
      <c r="R59" s="64">
        <f t="shared" si="10"/>
        <v>1.8037735849056606</v>
      </c>
      <c r="S59" s="82"/>
    </row>
    <row r="60" spans="1:19" ht="12.75">
      <c r="A60" s="60" t="s">
        <v>43</v>
      </c>
      <c r="B60" s="57"/>
      <c r="C60" s="6">
        <v>880</v>
      </c>
      <c r="D60" s="6">
        <v>880</v>
      </c>
      <c r="E60" s="6">
        <v>124.4</v>
      </c>
      <c r="F60" s="65">
        <f t="shared" si="6"/>
        <v>124.4</v>
      </c>
      <c r="G60" s="65">
        <f>E60-'[1]поселения 01.09.2022'!E60</f>
        <v>31.60000000000001</v>
      </c>
      <c r="H60" s="6">
        <v>336</v>
      </c>
      <c r="I60" s="65"/>
      <c r="J60" s="63"/>
      <c r="K60" s="64"/>
      <c r="L60" s="64"/>
      <c r="M60" s="90">
        <f>H60-'[1]поселения 01.09.2022'!H60</f>
        <v>193.3</v>
      </c>
      <c r="N60" s="64">
        <f t="shared" si="9"/>
        <v>0.38181818181818183</v>
      </c>
      <c r="O60" s="64">
        <f t="shared" si="7"/>
        <v>0.38181818181818183</v>
      </c>
      <c r="P60" s="64" t="s">
        <v>14</v>
      </c>
      <c r="Q60" s="64" t="s">
        <v>14</v>
      </c>
      <c r="R60" s="64" t="s">
        <v>14</v>
      </c>
      <c r="S60" s="83"/>
    </row>
    <row r="61" spans="1:19" ht="12.75">
      <c r="A61" s="60" t="s">
        <v>44</v>
      </c>
      <c r="B61" s="57"/>
      <c r="C61" s="6">
        <v>1376.8</v>
      </c>
      <c r="D61" s="6">
        <v>1376.8</v>
      </c>
      <c r="E61" s="6">
        <v>172.7</v>
      </c>
      <c r="F61" s="65">
        <f t="shared" si="6"/>
        <v>172.7</v>
      </c>
      <c r="G61" s="65">
        <f>E61-'[1]поселения 01.09.2022'!E61</f>
        <v>44.099999999999994</v>
      </c>
      <c r="H61" s="6">
        <v>261.8</v>
      </c>
      <c r="I61" s="65"/>
      <c r="J61" s="63"/>
      <c r="K61" s="64"/>
      <c r="L61" s="64"/>
      <c r="M61" s="90">
        <f>H61-'[1]поселения 01.09.2022'!H61</f>
        <v>141.10000000000002</v>
      </c>
      <c r="N61" s="64">
        <f t="shared" si="9"/>
        <v>0.1901510749564207</v>
      </c>
      <c r="O61" s="64">
        <f t="shared" si="7"/>
        <v>0.1901510749564207</v>
      </c>
      <c r="P61" s="64">
        <f t="shared" si="2"/>
        <v>1.515923566878981</v>
      </c>
      <c r="Q61" s="64">
        <f t="shared" si="8"/>
        <v>1.515923566878981</v>
      </c>
      <c r="R61" s="64" t="s">
        <v>14</v>
      </c>
      <c r="S61" s="82"/>
    </row>
    <row r="62" spans="1:19" ht="12.75">
      <c r="A62" s="60" t="s">
        <v>45</v>
      </c>
      <c r="B62" s="57"/>
      <c r="C62" s="6">
        <v>476.3</v>
      </c>
      <c r="D62" s="6">
        <v>476.3</v>
      </c>
      <c r="E62" s="6">
        <v>61.5</v>
      </c>
      <c r="F62" s="65">
        <f t="shared" si="6"/>
        <v>61.5</v>
      </c>
      <c r="G62" s="65">
        <f>E62-'[1]поселения 01.09.2022'!E62</f>
        <v>17.700000000000003</v>
      </c>
      <c r="H62" s="6">
        <v>150.6</v>
      </c>
      <c r="I62" s="65"/>
      <c r="J62" s="63"/>
      <c r="K62" s="64"/>
      <c r="L62" s="64"/>
      <c r="M62" s="90">
        <f>H62-'[1]поселения 01.09.2022'!H62</f>
        <v>82.5</v>
      </c>
      <c r="N62" s="64">
        <f t="shared" si="9"/>
        <v>0.31618727692630694</v>
      </c>
      <c r="O62" s="64">
        <f t="shared" si="7"/>
        <v>0.31618727692630694</v>
      </c>
      <c r="P62" s="64" t="s">
        <v>14</v>
      </c>
      <c r="Q62" s="64" t="s">
        <v>14</v>
      </c>
      <c r="R62" s="64" t="s">
        <v>14</v>
      </c>
      <c r="S62" s="82"/>
    </row>
    <row r="63" spans="1:19" ht="12.75">
      <c r="A63" s="60" t="s">
        <v>46</v>
      </c>
      <c r="B63" s="57"/>
      <c r="C63" s="6">
        <v>1190</v>
      </c>
      <c r="D63" s="6">
        <v>1190</v>
      </c>
      <c r="E63" s="6">
        <v>167.8</v>
      </c>
      <c r="F63" s="65">
        <f t="shared" si="6"/>
        <v>167.8</v>
      </c>
      <c r="G63" s="65">
        <f>E63-'[1]поселения 01.09.2022'!E63</f>
        <v>38.20000000000002</v>
      </c>
      <c r="H63" s="6">
        <v>233</v>
      </c>
      <c r="I63" s="65"/>
      <c r="J63" s="63"/>
      <c r="K63" s="64"/>
      <c r="L63" s="64"/>
      <c r="M63" s="90">
        <f>H63-'[1]поселения 01.09.2022'!H63</f>
        <v>98.9</v>
      </c>
      <c r="N63" s="64">
        <f t="shared" si="9"/>
        <v>0.1957983193277311</v>
      </c>
      <c r="O63" s="64">
        <f t="shared" si="7"/>
        <v>0.1957983193277311</v>
      </c>
      <c r="P63" s="64">
        <f t="shared" si="2"/>
        <v>1.3885578069129916</v>
      </c>
      <c r="Q63" s="64">
        <f t="shared" si="8"/>
        <v>1.3885578069129916</v>
      </c>
      <c r="R63" s="64" t="s">
        <v>14</v>
      </c>
      <c r="S63" s="82"/>
    </row>
    <row r="64" spans="1:19" ht="12.75">
      <c r="A64" s="60" t="s">
        <v>47</v>
      </c>
      <c r="B64" s="57"/>
      <c r="C64" s="6">
        <v>489</v>
      </c>
      <c r="D64" s="6">
        <v>489</v>
      </c>
      <c r="E64" s="6">
        <v>78.6</v>
      </c>
      <c r="F64" s="65">
        <f t="shared" si="6"/>
        <v>78.6</v>
      </c>
      <c r="G64" s="65">
        <f>E64-'[1]поселения 01.09.2022'!E64</f>
        <v>17.299999999999997</v>
      </c>
      <c r="H64" s="6">
        <v>153</v>
      </c>
      <c r="I64" s="65"/>
      <c r="J64" s="63"/>
      <c r="K64" s="64"/>
      <c r="L64" s="64"/>
      <c r="M64" s="90">
        <f>H64-'[1]поселения 01.09.2022'!H64</f>
        <v>79.3</v>
      </c>
      <c r="N64" s="64">
        <f t="shared" si="9"/>
        <v>0.3128834355828221</v>
      </c>
      <c r="O64" s="64">
        <f t="shared" si="7"/>
        <v>0.3128834355828221</v>
      </c>
      <c r="P64" s="64">
        <f t="shared" si="2"/>
        <v>1.9465648854961835</v>
      </c>
      <c r="Q64" s="64">
        <f t="shared" si="8"/>
        <v>1.9465648854961835</v>
      </c>
      <c r="R64" s="64" t="s">
        <v>14</v>
      </c>
      <c r="S64" s="83"/>
    </row>
    <row r="65" spans="1:18" s="9" customFormat="1" ht="12.75">
      <c r="A65" s="60" t="s">
        <v>48</v>
      </c>
      <c r="B65" s="57"/>
      <c r="C65" s="65">
        <v>832.7</v>
      </c>
      <c r="D65" s="65">
        <v>832.7</v>
      </c>
      <c r="E65" s="65">
        <v>116.9</v>
      </c>
      <c r="F65" s="65">
        <f t="shared" si="6"/>
        <v>116.9</v>
      </c>
      <c r="G65" s="65">
        <f>E65-'[1]поселения 01.09.2022'!E65</f>
        <v>33.80000000000001</v>
      </c>
      <c r="H65" s="6">
        <v>208.5</v>
      </c>
      <c r="I65" s="65"/>
      <c r="J65" s="63"/>
      <c r="K65" s="64"/>
      <c r="L65" s="64"/>
      <c r="M65" s="90">
        <f>H65-'[1]поселения 01.09.2022'!H65</f>
        <v>78.19999999999999</v>
      </c>
      <c r="N65" s="64">
        <f t="shared" si="9"/>
        <v>0.2503902966254353</v>
      </c>
      <c r="O65" s="64">
        <f t="shared" si="7"/>
        <v>0.2503902966254353</v>
      </c>
      <c r="P65" s="64">
        <f t="shared" si="2"/>
        <v>1.7835757057313943</v>
      </c>
      <c r="Q65" s="64">
        <f t="shared" si="8"/>
        <v>1.7835757057313943</v>
      </c>
      <c r="R65" s="64" t="s">
        <v>14</v>
      </c>
    </row>
    <row r="66" spans="1:18" ht="12.75">
      <c r="A66" s="60" t="s">
        <v>49</v>
      </c>
      <c r="B66" s="57"/>
      <c r="C66" s="6">
        <v>2870.8</v>
      </c>
      <c r="D66" s="6">
        <v>2870.8</v>
      </c>
      <c r="E66" s="6">
        <v>288.6</v>
      </c>
      <c r="F66" s="65">
        <f t="shared" si="6"/>
        <v>288.6</v>
      </c>
      <c r="G66" s="65">
        <f>E66-'[1]поселения 01.09.2022'!E66</f>
        <v>69.70000000000002</v>
      </c>
      <c r="H66" s="6">
        <v>465.9</v>
      </c>
      <c r="I66" s="65"/>
      <c r="J66" s="63"/>
      <c r="K66" s="64"/>
      <c r="L66" s="64"/>
      <c r="M66" s="90">
        <f>H66-'[1]поселения 01.09.2022'!H66</f>
        <v>259</v>
      </c>
      <c r="N66" s="64">
        <f t="shared" si="9"/>
        <v>0.16228925734986763</v>
      </c>
      <c r="O66" s="64">
        <f t="shared" si="7"/>
        <v>0.16228925734986763</v>
      </c>
      <c r="P66" s="64">
        <f t="shared" si="2"/>
        <v>1.6143451143451142</v>
      </c>
      <c r="Q66" s="64">
        <f t="shared" si="8"/>
        <v>1.6143451143451142</v>
      </c>
      <c r="R66" s="64" t="s">
        <v>14</v>
      </c>
    </row>
    <row r="67" spans="1:18" ht="12.75">
      <c r="A67" s="122" t="s">
        <v>15</v>
      </c>
      <c r="B67" s="123"/>
      <c r="C67" s="13">
        <f>C5+C15+C25+C35+C45+C57</f>
        <v>47659.8</v>
      </c>
      <c r="D67" s="13">
        <f>D5+D15+D25+D35+D45+D57</f>
        <v>49548.5</v>
      </c>
      <c r="E67" s="13">
        <f>E5+E15+E25+E35+E45+E57</f>
        <v>25150.399999999998</v>
      </c>
      <c r="F67" s="13">
        <f>F5+F15+F25+F35+F45+F57</f>
        <v>27039.1</v>
      </c>
      <c r="G67" s="13">
        <f>G5+G15+G25+G35+G45+G57</f>
        <v>3697.000000000001</v>
      </c>
      <c r="H67" s="13">
        <f>H5+H15+H25+H35+H45+H57</f>
        <v>30381.399999999998</v>
      </c>
      <c r="I67" s="13">
        <f>I5+I15+I25+I35+I45+I57</f>
        <v>0</v>
      </c>
      <c r="J67" s="14">
        <f>H67/C67</f>
        <v>0.6374638584299556</v>
      </c>
      <c r="K67" s="14" t="e">
        <f>H67/#REF!</f>
        <v>#REF!</v>
      </c>
      <c r="L67" s="14" t="e">
        <f>H67/#REF!</f>
        <v>#REF!</v>
      </c>
      <c r="M67" s="13">
        <f>M5+M15+M25+M35+M45+M57</f>
        <v>4693.1</v>
      </c>
      <c r="N67" s="15">
        <f t="shared" si="9"/>
        <v>0.6374638584299556</v>
      </c>
      <c r="O67" s="15">
        <f t="shared" si="7"/>
        <v>0.6131648788560703</v>
      </c>
      <c r="P67" s="15">
        <f t="shared" si="2"/>
        <v>1.207988739741714</v>
      </c>
      <c r="Q67" s="15">
        <f t="shared" si="8"/>
        <v>1.123609883465056</v>
      </c>
      <c r="R67" s="15">
        <f t="shared" si="10"/>
        <v>1.2694346767649443</v>
      </c>
    </row>
    <row r="68" spans="1:18" ht="12.75">
      <c r="A68" s="7" t="s">
        <v>74</v>
      </c>
      <c r="B68" s="28" t="s">
        <v>16</v>
      </c>
      <c r="C68" s="4">
        <f>C69</f>
        <v>2551.2</v>
      </c>
      <c r="D68" s="4">
        <f aca="true" t="shared" si="11" ref="D68:I68">D69</f>
        <v>2551.2</v>
      </c>
      <c r="E68" s="4">
        <f t="shared" si="11"/>
        <v>1846.9</v>
      </c>
      <c r="F68" s="4">
        <f t="shared" si="11"/>
        <v>1846.9</v>
      </c>
      <c r="G68" s="4">
        <f t="shared" si="11"/>
        <v>182.4000000000001</v>
      </c>
      <c r="H68" s="4">
        <f t="shared" si="11"/>
        <v>1454.8</v>
      </c>
      <c r="I68" s="4">
        <f t="shared" si="11"/>
        <v>0</v>
      </c>
      <c r="J68" s="5">
        <f>H68/C68</f>
        <v>0.5702414550015679</v>
      </c>
      <c r="K68" s="5" t="e">
        <f>H68/#REF!</f>
        <v>#REF!</v>
      </c>
      <c r="L68" s="5" t="e">
        <f>H68/#REF!</f>
        <v>#REF!</v>
      </c>
      <c r="M68" s="4">
        <f>M69</f>
        <v>93.79999999999995</v>
      </c>
      <c r="N68" s="15">
        <f t="shared" si="9"/>
        <v>0.5702414550015679</v>
      </c>
      <c r="O68" s="15">
        <f t="shared" si="7"/>
        <v>0.5702414550015679</v>
      </c>
      <c r="P68" s="15">
        <f t="shared" si="2"/>
        <v>0.7876983052682873</v>
      </c>
      <c r="Q68" s="15">
        <f t="shared" si="8"/>
        <v>0.7876983052682873</v>
      </c>
      <c r="R68" s="15">
        <f t="shared" si="10"/>
        <v>0.5142543859649118</v>
      </c>
    </row>
    <row r="69" spans="1:18" ht="12.75">
      <c r="A69" s="60" t="s">
        <v>49</v>
      </c>
      <c r="B69" s="57"/>
      <c r="C69" s="6">
        <v>2551.2</v>
      </c>
      <c r="D69" s="6">
        <v>2551.2</v>
      </c>
      <c r="E69" s="6">
        <v>1846.9</v>
      </c>
      <c r="F69" s="65">
        <f aca="true" t="shared" si="12" ref="F69:F76">D69-C69+E69</f>
        <v>1846.9</v>
      </c>
      <c r="G69" s="65">
        <f>E69-'[1]поселения 01.09.2022'!E69</f>
        <v>182.4000000000001</v>
      </c>
      <c r="H69" s="6">
        <v>1454.8</v>
      </c>
      <c r="I69" s="62"/>
      <c r="J69" s="63"/>
      <c r="K69" s="63"/>
      <c r="L69" s="63"/>
      <c r="M69" s="90">
        <f>H69-'[1]поселения 01.09.2022'!H69</f>
        <v>93.79999999999995</v>
      </c>
      <c r="N69" s="64">
        <f t="shared" si="9"/>
        <v>0.5702414550015679</v>
      </c>
      <c r="O69" s="64">
        <f t="shared" si="7"/>
        <v>0.5702414550015679</v>
      </c>
      <c r="P69" s="64">
        <f t="shared" si="2"/>
        <v>0.7876983052682873</v>
      </c>
      <c r="Q69" s="64">
        <f t="shared" si="8"/>
        <v>0.7876983052682873</v>
      </c>
      <c r="R69" s="64">
        <f t="shared" si="10"/>
        <v>0.5142543859649118</v>
      </c>
    </row>
    <row r="70" spans="1:18" s="9" customFormat="1" ht="12.75">
      <c r="A70" s="10" t="s">
        <v>93</v>
      </c>
      <c r="B70" s="76" t="s">
        <v>77</v>
      </c>
      <c r="C70" s="4">
        <f>C71+C72</f>
        <v>0</v>
      </c>
      <c r="D70" s="4">
        <f>D71+D72</f>
        <v>0</v>
      </c>
      <c r="E70" s="4">
        <f>E71+E72</f>
        <v>0</v>
      </c>
      <c r="F70" s="4">
        <f>F71+F72</f>
        <v>0</v>
      </c>
      <c r="G70" s="4">
        <f>G71+G72</f>
        <v>0</v>
      </c>
      <c r="H70" s="4">
        <f>H71+H72</f>
        <v>1579.6</v>
      </c>
      <c r="I70" s="77"/>
      <c r="J70" s="30"/>
      <c r="K70" s="30"/>
      <c r="L70" s="30"/>
      <c r="M70" s="4">
        <f>M71+M72</f>
        <v>0</v>
      </c>
      <c r="N70" s="64"/>
      <c r="O70" s="64"/>
      <c r="P70" s="64"/>
      <c r="Q70" s="64"/>
      <c r="R70" s="64"/>
    </row>
    <row r="71" spans="1:18" s="9" customFormat="1" ht="12.75">
      <c r="A71" s="60" t="s">
        <v>43</v>
      </c>
      <c r="B71" s="76"/>
      <c r="C71" s="4"/>
      <c r="D71" s="4"/>
      <c r="E71" s="4"/>
      <c r="F71" s="4"/>
      <c r="G71" s="65">
        <f>E71-'[1]поселения 01.09.2022'!E71</f>
        <v>0</v>
      </c>
      <c r="H71" s="65">
        <v>1579.6</v>
      </c>
      <c r="I71" s="77"/>
      <c r="J71" s="30"/>
      <c r="K71" s="30"/>
      <c r="L71" s="30"/>
      <c r="M71" s="90">
        <f>H71-'[1]поселения 01.09.2022'!H71</f>
        <v>0</v>
      </c>
      <c r="N71" s="64"/>
      <c r="O71" s="64"/>
      <c r="P71" s="64"/>
      <c r="Q71" s="64"/>
      <c r="R71" s="64"/>
    </row>
    <row r="72" spans="1:18" ht="12.75">
      <c r="A72" s="60" t="s">
        <v>49</v>
      </c>
      <c r="B72" s="66"/>
      <c r="C72" s="6"/>
      <c r="D72" s="6"/>
      <c r="E72" s="6"/>
      <c r="F72" s="65">
        <f t="shared" si="12"/>
        <v>0</v>
      </c>
      <c r="G72" s="65">
        <f>E72-'[1]поселения 01.09.2022'!E72</f>
        <v>0</v>
      </c>
      <c r="H72" s="6"/>
      <c r="I72" s="62"/>
      <c r="J72" s="63"/>
      <c r="K72" s="63"/>
      <c r="L72" s="63"/>
      <c r="M72" s="90">
        <f>H72-'[1]поселения 01.09.2022'!H72</f>
        <v>0</v>
      </c>
      <c r="N72" s="64"/>
      <c r="O72" s="64"/>
      <c r="P72" s="64"/>
      <c r="Q72" s="64"/>
      <c r="R72" s="64"/>
    </row>
    <row r="73" spans="1:18" ht="12.75">
      <c r="A73" s="7" t="s">
        <v>75</v>
      </c>
      <c r="B73" s="27" t="s">
        <v>50</v>
      </c>
      <c r="C73" s="4">
        <f>C74</f>
        <v>250</v>
      </c>
      <c r="D73" s="4">
        <f aca="true" t="shared" si="13" ref="D73:I73">D74</f>
        <v>250</v>
      </c>
      <c r="E73" s="4">
        <f t="shared" si="13"/>
        <v>250</v>
      </c>
      <c r="F73" s="4">
        <f t="shared" si="13"/>
        <v>250</v>
      </c>
      <c r="G73" s="4">
        <f t="shared" si="13"/>
        <v>50</v>
      </c>
      <c r="H73" s="4">
        <f t="shared" si="13"/>
        <v>170.5</v>
      </c>
      <c r="I73" s="4">
        <f t="shared" si="13"/>
        <v>0</v>
      </c>
      <c r="J73" s="5">
        <f>H73/C73</f>
        <v>0.682</v>
      </c>
      <c r="K73" s="16" t="s">
        <v>14</v>
      </c>
      <c r="L73" s="16" t="s">
        <v>14</v>
      </c>
      <c r="M73" s="4">
        <f>M74</f>
        <v>0</v>
      </c>
      <c r="N73" s="15">
        <f>H73/C73</f>
        <v>0.682</v>
      </c>
      <c r="O73" s="15">
        <f aca="true" t="shared" si="14" ref="O73:O106">H73/D73</f>
        <v>0.682</v>
      </c>
      <c r="P73" s="15">
        <f>H73/E73</f>
        <v>0.682</v>
      </c>
      <c r="Q73" s="15">
        <f>H73/F73</f>
        <v>0.682</v>
      </c>
      <c r="R73" s="15">
        <f t="shared" si="10"/>
        <v>0</v>
      </c>
    </row>
    <row r="74" spans="1:18" ht="12" customHeight="1">
      <c r="A74" s="60" t="s">
        <v>49</v>
      </c>
      <c r="B74" s="66"/>
      <c r="C74" s="6">
        <v>250</v>
      </c>
      <c r="D74" s="6">
        <v>250</v>
      </c>
      <c r="E74" s="6">
        <v>250</v>
      </c>
      <c r="F74" s="65">
        <f t="shared" si="12"/>
        <v>250</v>
      </c>
      <c r="G74" s="65">
        <f>E74-'[1]поселения 01.09.2022'!E74</f>
        <v>50</v>
      </c>
      <c r="H74" s="6">
        <v>170.5</v>
      </c>
      <c r="I74" s="62"/>
      <c r="J74" s="63"/>
      <c r="K74" s="64"/>
      <c r="L74" s="64"/>
      <c r="M74" s="90">
        <f>H74-'[1]поселения 01.09.2022'!H74</f>
        <v>0</v>
      </c>
      <c r="N74" s="64">
        <f>H74/C74</f>
        <v>0.682</v>
      </c>
      <c r="O74" s="64">
        <f t="shared" si="14"/>
        <v>0.682</v>
      </c>
      <c r="P74" s="64">
        <f>H74/E74</f>
        <v>0.682</v>
      </c>
      <c r="Q74" s="64">
        <f>H74/F74</f>
        <v>0.682</v>
      </c>
      <c r="R74" s="64">
        <f t="shared" si="10"/>
        <v>0</v>
      </c>
    </row>
    <row r="75" spans="1:18" ht="26.25" customHeight="1">
      <c r="A75" s="7" t="s">
        <v>87</v>
      </c>
      <c r="B75" s="27" t="s">
        <v>88</v>
      </c>
      <c r="C75" s="12">
        <f>C76</f>
        <v>230.1</v>
      </c>
      <c r="D75" s="12">
        <f>D76</f>
        <v>230.1</v>
      </c>
      <c r="E75" s="12">
        <f>E76</f>
        <v>171.9</v>
      </c>
      <c r="F75" s="12">
        <f>F76</f>
        <v>171.9</v>
      </c>
      <c r="G75" s="12">
        <f>G76</f>
        <v>16.400000000000006</v>
      </c>
      <c r="H75" s="4">
        <f>H76</f>
        <v>1124.4</v>
      </c>
      <c r="I75" s="77"/>
      <c r="J75" s="30"/>
      <c r="K75" s="15"/>
      <c r="L75" s="15"/>
      <c r="M75" s="12">
        <f>M76</f>
        <v>984.7</v>
      </c>
      <c r="N75" s="15" t="s">
        <v>14</v>
      </c>
      <c r="O75" s="15" t="s">
        <v>14</v>
      </c>
      <c r="P75" s="15" t="s">
        <v>14</v>
      </c>
      <c r="Q75" s="15" t="s">
        <v>14</v>
      </c>
      <c r="R75" s="15" t="s">
        <v>14</v>
      </c>
    </row>
    <row r="76" spans="1:18" ht="12" customHeight="1">
      <c r="A76" s="60" t="s">
        <v>49</v>
      </c>
      <c r="B76" s="66"/>
      <c r="C76" s="6">
        <v>230.1</v>
      </c>
      <c r="D76" s="6">
        <v>230.1</v>
      </c>
      <c r="E76" s="6">
        <v>171.9</v>
      </c>
      <c r="F76" s="65">
        <f t="shared" si="12"/>
        <v>171.9</v>
      </c>
      <c r="G76" s="65">
        <f>E76-'[1]поселения 01.09.2022'!E76</f>
        <v>16.400000000000006</v>
      </c>
      <c r="H76" s="6">
        <v>1124.4</v>
      </c>
      <c r="I76" s="62"/>
      <c r="J76" s="63"/>
      <c r="K76" s="64"/>
      <c r="L76" s="64"/>
      <c r="M76" s="90">
        <f>H76-'[1]поселения 01.09.2022'!H76</f>
        <v>984.7</v>
      </c>
      <c r="N76" s="64" t="s">
        <v>14</v>
      </c>
      <c r="O76" s="64" t="s">
        <v>14</v>
      </c>
      <c r="P76" s="64" t="s">
        <v>14</v>
      </c>
      <c r="Q76" s="64" t="s">
        <v>14</v>
      </c>
      <c r="R76" s="64" t="s">
        <v>14</v>
      </c>
    </row>
    <row r="77" spans="1:18" ht="12" customHeight="1">
      <c r="A77" s="7" t="s">
        <v>105</v>
      </c>
      <c r="B77" s="76" t="s">
        <v>25</v>
      </c>
      <c r="C77" s="12">
        <f>C78+C79+C80+C81+C82+C83+C84+C85+C86</f>
        <v>0</v>
      </c>
      <c r="D77" s="12">
        <f aca="true" t="shared" si="15" ref="D77:M77">D78+D79+D80+D81+D82+D83+D84+D85+D86</f>
        <v>1005.1999999999999</v>
      </c>
      <c r="E77" s="12">
        <f t="shared" si="15"/>
        <v>0</v>
      </c>
      <c r="F77" s="12">
        <f t="shared" si="15"/>
        <v>1005.1999999999999</v>
      </c>
      <c r="G77" s="12">
        <f t="shared" si="15"/>
        <v>0</v>
      </c>
      <c r="H77" s="12">
        <f t="shared" si="15"/>
        <v>916.4</v>
      </c>
      <c r="I77" s="12">
        <f t="shared" si="15"/>
        <v>0</v>
      </c>
      <c r="J77" s="12">
        <f t="shared" si="15"/>
        <v>0</v>
      </c>
      <c r="K77" s="12">
        <f t="shared" si="15"/>
        <v>0</v>
      </c>
      <c r="L77" s="12">
        <f t="shared" si="15"/>
        <v>0</v>
      </c>
      <c r="M77" s="12">
        <f t="shared" si="15"/>
        <v>0</v>
      </c>
      <c r="N77" s="64"/>
      <c r="O77" s="15">
        <f t="shared" si="14"/>
        <v>0.9116593712693991</v>
      </c>
      <c r="P77" s="64"/>
      <c r="Q77" s="15">
        <f aca="true" t="shared" si="16" ref="Q77:Q85">H77/F77</f>
        <v>0.9116593712693991</v>
      </c>
      <c r="R77" s="64"/>
    </row>
    <row r="78" spans="1:18" ht="12" customHeight="1">
      <c r="A78" s="60" t="s">
        <v>41</v>
      </c>
      <c r="B78" s="76"/>
      <c r="C78" s="6"/>
      <c r="D78" s="6"/>
      <c r="E78" s="6"/>
      <c r="F78" s="6"/>
      <c r="G78" s="65">
        <f>E78-'[1]поселения 01.09.2022'!E78</f>
        <v>0</v>
      </c>
      <c r="H78" s="65"/>
      <c r="I78" s="77"/>
      <c r="J78" s="30"/>
      <c r="K78" s="15"/>
      <c r="L78" s="15"/>
      <c r="M78" s="90">
        <f>H78-'[1]поселения 01.09.2022'!H78</f>
        <v>0</v>
      </c>
      <c r="N78" s="64"/>
      <c r="O78" s="64"/>
      <c r="P78" s="64"/>
      <c r="Q78" s="64"/>
      <c r="R78" s="64"/>
    </row>
    <row r="79" spans="1:18" ht="12" customHeight="1">
      <c r="A79" s="60" t="s">
        <v>42</v>
      </c>
      <c r="B79" s="76"/>
      <c r="C79" s="6"/>
      <c r="D79" s="6">
        <v>30.4</v>
      </c>
      <c r="E79" s="6"/>
      <c r="F79" s="6">
        <v>30.4</v>
      </c>
      <c r="G79" s="65">
        <f>E79-'[1]поселения 01.09.2022'!E79</f>
        <v>0</v>
      </c>
      <c r="H79" s="65">
        <v>30.4</v>
      </c>
      <c r="I79" s="77"/>
      <c r="J79" s="30"/>
      <c r="K79" s="15"/>
      <c r="L79" s="15"/>
      <c r="M79" s="90">
        <f>H79-'[1]поселения 01.09.2022'!H79</f>
        <v>0</v>
      </c>
      <c r="N79" s="64"/>
      <c r="O79" s="64">
        <f t="shared" si="14"/>
        <v>1</v>
      </c>
      <c r="P79" s="64"/>
      <c r="Q79" s="64">
        <f t="shared" si="16"/>
        <v>1</v>
      </c>
      <c r="R79" s="64"/>
    </row>
    <row r="80" spans="1:18" ht="12" customHeight="1">
      <c r="A80" s="60" t="s">
        <v>43</v>
      </c>
      <c r="B80" s="76"/>
      <c r="C80" s="6"/>
      <c r="D80" s="6">
        <v>142.9</v>
      </c>
      <c r="E80" s="6"/>
      <c r="F80" s="6">
        <v>142.9</v>
      </c>
      <c r="G80" s="65">
        <f>E80-'[1]поселения 01.09.2022'!E80</f>
        <v>0</v>
      </c>
      <c r="H80" s="65">
        <v>114.3</v>
      </c>
      <c r="I80" s="77"/>
      <c r="J80" s="30"/>
      <c r="K80" s="15"/>
      <c r="L80" s="15"/>
      <c r="M80" s="90">
        <f>H80-'[1]поселения 01.09.2022'!H80</f>
        <v>0</v>
      </c>
      <c r="N80" s="64"/>
      <c r="O80" s="64">
        <f t="shared" si="14"/>
        <v>0.7998600419874037</v>
      </c>
      <c r="P80" s="64"/>
      <c r="Q80" s="64">
        <f t="shared" si="16"/>
        <v>0.7998600419874037</v>
      </c>
      <c r="R80" s="64"/>
    </row>
    <row r="81" spans="1:18" ht="12" customHeight="1">
      <c r="A81" s="60" t="s">
        <v>44</v>
      </c>
      <c r="B81" s="76"/>
      <c r="C81" s="6"/>
      <c r="D81" s="6">
        <v>180.1</v>
      </c>
      <c r="E81" s="6"/>
      <c r="F81" s="6">
        <v>180.1</v>
      </c>
      <c r="G81" s="65">
        <f>E81-'[1]поселения 01.09.2022'!E81</f>
        <v>0</v>
      </c>
      <c r="H81" s="65">
        <v>151.3</v>
      </c>
      <c r="I81" s="77"/>
      <c r="J81" s="30"/>
      <c r="K81" s="15"/>
      <c r="L81" s="15"/>
      <c r="M81" s="90">
        <f>H81-'[1]поселения 01.09.2022'!H81</f>
        <v>0</v>
      </c>
      <c r="N81" s="64"/>
      <c r="O81" s="64">
        <f t="shared" si="14"/>
        <v>0.8400888395335926</v>
      </c>
      <c r="P81" s="64"/>
      <c r="Q81" s="64">
        <f t="shared" si="16"/>
        <v>0.8400888395335926</v>
      </c>
      <c r="R81" s="64"/>
    </row>
    <row r="82" spans="1:18" ht="12" customHeight="1">
      <c r="A82" s="60" t="s">
        <v>45</v>
      </c>
      <c r="B82" s="76"/>
      <c r="C82" s="6"/>
      <c r="D82" s="6"/>
      <c r="E82" s="6"/>
      <c r="F82" s="6"/>
      <c r="G82" s="65">
        <f>E82-'[1]поселения 01.09.2022'!E82</f>
        <v>0</v>
      </c>
      <c r="H82" s="65"/>
      <c r="I82" s="77"/>
      <c r="J82" s="30"/>
      <c r="K82" s="15"/>
      <c r="L82" s="15"/>
      <c r="M82" s="90">
        <f>H82-'[1]поселения 01.09.2022'!H82</f>
        <v>0</v>
      </c>
      <c r="N82" s="64"/>
      <c r="O82" s="64"/>
      <c r="P82" s="64"/>
      <c r="Q82" s="64"/>
      <c r="R82" s="64"/>
    </row>
    <row r="83" spans="1:18" ht="12" customHeight="1">
      <c r="A83" s="60" t="s">
        <v>46</v>
      </c>
      <c r="B83" s="76"/>
      <c r="C83" s="6"/>
      <c r="D83" s="6"/>
      <c r="E83" s="6"/>
      <c r="F83" s="6"/>
      <c r="G83" s="65">
        <f>E83-'[1]поселения 01.09.2022'!E83</f>
        <v>0</v>
      </c>
      <c r="H83" s="65"/>
      <c r="I83" s="77"/>
      <c r="J83" s="30"/>
      <c r="K83" s="15"/>
      <c r="L83" s="15"/>
      <c r="M83" s="90">
        <f>H83-'[1]поселения 01.09.2022'!H83</f>
        <v>0</v>
      </c>
      <c r="N83" s="64"/>
      <c r="O83" s="64"/>
      <c r="P83" s="64"/>
      <c r="Q83" s="64"/>
      <c r="R83" s="64"/>
    </row>
    <row r="84" spans="1:18" ht="12" customHeight="1">
      <c r="A84" s="60" t="s">
        <v>47</v>
      </c>
      <c r="B84" s="76"/>
      <c r="C84" s="6"/>
      <c r="D84" s="6"/>
      <c r="E84" s="6"/>
      <c r="F84" s="6"/>
      <c r="G84" s="65">
        <f>E84-'[1]поселения 01.09.2022'!E84</f>
        <v>0</v>
      </c>
      <c r="H84" s="65"/>
      <c r="I84" s="77"/>
      <c r="J84" s="30"/>
      <c r="K84" s="15"/>
      <c r="L84" s="15"/>
      <c r="M84" s="90">
        <f>H84-'[1]поселения 01.09.2022'!H84</f>
        <v>0</v>
      </c>
      <c r="N84" s="64"/>
      <c r="O84" s="64"/>
      <c r="P84" s="64"/>
      <c r="Q84" s="64"/>
      <c r="R84" s="64"/>
    </row>
    <row r="85" spans="1:18" ht="12" customHeight="1">
      <c r="A85" s="60" t="s">
        <v>48</v>
      </c>
      <c r="B85" s="76"/>
      <c r="C85" s="6"/>
      <c r="D85" s="6"/>
      <c r="E85" s="6"/>
      <c r="F85" s="6"/>
      <c r="G85" s="65">
        <f>E85-'[1]поселения 01.09.2022'!E85</f>
        <v>0</v>
      </c>
      <c r="H85" s="65"/>
      <c r="I85" s="77"/>
      <c r="J85" s="30"/>
      <c r="K85" s="15"/>
      <c r="L85" s="15"/>
      <c r="M85" s="90">
        <f>H85-'[1]поселения 01.09.2022'!H85</f>
        <v>0</v>
      </c>
      <c r="N85" s="64"/>
      <c r="O85" s="64"/>
      <c r="P85" s="64"/>
      <c r="Q85" s="64"/>
      <c r="R85" s="64"/>
    </row>
    <row r="86" spans="1:18" ht="12" customHeight="1">
      <c r="A86" s="60" t="s">
        <v>49</v>
      </c>
      <c r="B86" s="76"/>
      <c r="C86" s="6"/>
      <c r="D86" s="6">
        <v>651.8</v>
      </c>
      <c r="E86" s="6"/>
      <c r="F86" s="6">
        <v>651.8</v>
      </c>
      <c r="G86" s="65">
        <f>E86-'[1]поселения 01.09.2022'!E86</f>
        <v>0</v>
      </c>
      <c r="H86" s="65">
        <v>620.4</v>
      </c>
      <c r="I86" s="77"/>
      <c r="J86" s="30"/>
      <c r="K86" s="15"/>
      <c r="L86" s="15"/>
      <c r="M86" s="90">
        <f>H86-'[1]поселения 01.09.2022'!H86</f>
        <v>0</v>
      </c>
      <c r="N86" s="64"/>
      <c r="O86" s="64">
        <f t="shared" si="14"/>
        <v>0.9518257134090212</v>
      </c>
      <c r="P86" s="64"/>
      <c r="Q86" s="64"/>
      <c r="R86" s="64"/>
    </row>
    <row r="87" spans="1:18" ht="12.75">
      <c r="A87" s="122" t="s">
        <v>26</v>
      </c>
      <c r="B87" s="123"/>
      <c r="C87" s="13">
        <f aca="true" t="shared" si="17" ref="C87:M87">C68+C73+C75+C77</f>
        <v>3031.2999999999997</v>
      </c>
      <c r="D87" s="13">
        <f t="shared" si="17"/>
        <v>4036.4999999999995</v>
      </c>
      <c r="E87" s="13">
        <f t="shared" si="17"/>
        <v>2268.8</v>
      </c>
      <c r="F87" s="13">
        <f t="shared" si="17"/>
        <v>3274</v>
      </c>
      <c r="G87" s="13">
        <f t="shared" si="17"/>
        <v>248.8000000000001</v>
      </c>
      <c r="H87" s="13">
        <f t="shared" si="17"/>
        <v>3666.1</v>
      </c>
      <c r="I87" s="13">
        <f t="shared" si="17"/>
        <v>0</v>
      </c>
      <c r="J87" s="13">
        <f t="shared" si="17"/>
        <v>1.252241455001568</v>
      </c>
      <c r="K87" s="13" t="e">
        <f t="shared" si="17"/>
        <v>#REF!</v>
      </c>
      <c r="L87" s="13" t="e">
        <f t="shared" si="17"/>
        <v>#REF!</v>
      </c>
      <c r="M87" s="13">
        <f t="shared" si="17"/>
        <v>1078.5</v>
      </c>
      <c r="N87" s="26">
        <f aca="true" t="shared" si="18" ref="N87:N106">H87/C87</f>
        <v>1.2094151024313002</v>
      </c>
      <c r="O87" s="26">
        <f t="shared" si="14"/>
        <v>0.9082373343242909</v>
      </c>
      <c r="P87" s="26">
        <f aca="true" t="shared" si="19" ref="P87:P150">H87/E87</f>
        <v>1.615876234132581</v>
      </c>
      <c r="Q87" s="26">
        <f aca="true" t="shared" si="20" ref="Q87:Q150">H87/F87</f>
        <v>1.1197617593158216</v>
      </c>
      <c r="R87" s="26" t="s">
        <v>14</v>
      </c>
    </row>
    <row r="88" spans="1:18" ht="16.5">
      <c r="A88" s="124" t="s">
        <v>51</v>
      </c>
      <c r="B88" s="125"/>
      <c r="C88" s="17">
        <f>C89+C90+C91+C92+C93+C94+C95+C96+C97</f>
        <v>50691.1</v>
      </c>
      <c r="D88" s="17">
        <f>D89+D90+D91+D92+D93+D94+D95+D96+D97</f>
        <v>53585</v>
      </c>
      <c r="E88" s="17">
        <f>E89+E90+E91+E92+E93+E94+E95+E96+E97</f>
        <v>27419.2</v>
      </c>
      <c r="F88" s="17">
        <f>F89+F90+F91+F92+F93+F94+F95+F96+F97</f>
        <v>30313.1</v>
      </c>
      <c r="G88" s="17">
        <f>G89+G90+G91+G92+G93+G94+G95+G96+G97</f>
        <v>3945.8000000000006</v>
      </c>
      <c r="H88" s="17">
        <f aca="true" t="shared" si="21" ref="H88:M88">H89+H90+H91+H92+H93+H94+H95+H96+H97</f>
        <v>35627.1</v>
      </c>
      <c r="I88" s="17">
        <f t="shared" si="21"/>
        <v>0</v>
      </c>
      <c r="J88" s="17">
        <f t="shared" si="21"/>
        <v>0</v>
      </c>
      <c r="K88" s="17">
        <f t="shared" si="21"/>
        <v>0</v>
      </c>
      <c r="L88" s="17">
        <f t="shared" si="21"/>
        <v>0</v>
      </c>
      <c r="M88" s="17">
        <f t="shared" si="21"/>
        <v>5771.6</v>
      </c>
      <c r="N88" s="75">
        <f t="shared" si="18"/>
        <v>0.7028275180455741</v>
      </c>
      <c r="O88" s="75">
        <f t="shared" si="14"/>
        <v>0.6648707660725949</v>
      </c>
      <c r="P88" s="75">
        <f t="shared" si="19"/>
        <v>1.299348631615802</v>
      </c>
      <c r="Q88" s="75">
        <f t="shared" si="20"/>
        <v>1.1753037465650165</v>
      </c>
      <c r="R88" s="42">
        <f t="shared" si="10"/>
        <v>1.462719854021998</v>
      </c>
    </row>
    <row r="89" spans="1:18" ht="12.75">
      <c r="A89" s="60" t="s">
        <v>41</v>
      </c>
      <c r="B89" s="57"/>
      <c r="C89" s="4">
        <f aca="true" t="shared" si="22" ref="C89:M90">C6+C16+C26+C36+C46+C58+C78</f>
        <v>3838.8</v>
      </c>
      <c r="D89" s="4">
        <f t="shared" si="22"/>
        <v>3838.8</v>
      </c>
      <c r="E89" s="4">
        <f t="shared" si="22"/>
        <v>1948.8</v>
      </c>
      <c r="F89" s="4">
        <f t="shared" si="22"/>
        <v>1948.8</v>
      </c>
      <c r="G89" s="4">
        <f t="shared" si="22"/>
        <v>331.20000000000005</v>
      </c>
      <c r="H89" s="4">
        <f t="shared" si="22"/>
        <v>2208.8</v>
      </c>
      <c r="I89" s="4">
        <f t="shared" si="22"/>
        <v>0</v>
      </c>
      <c r="J89" s="4">
        <f t="shared" si="22"/>
        <v>0</v>
      </c>
      <c r="K89" s="4">
        <f t="shared" si="22"/>
        <v>0</v>
      </c>
      <c r="L89" s="4">
        <f t="shared" si="22"/>
        <v>0</v>
      </c>
      <c r="M89" s="4">
        <f t="shared" si="22"/>
        <v>427.3000000000001</v>
      </c>
      <c r="N89" s="15">
        <f t="shared" si="18"/>
        <v>0.5753881421277482</v>
      </c>
      <c r="O89" s="16">
        <f t="shared" si="14"/>
        <v>0.5753881421277482</v>
      </c>
      <c r="P89" s="15">
        <f t="shared" si="19"/>
        <v>1.133415435139573</v>
      </c>
      <c r="Q89" s="15">
        <f t="shared" si="20"/>
        <v>1.133415435139573</v>
      </c>
      <c r="R89" s="15">
        <f t="shared" si="10"/>
        <v>1.290157004830918</v>
      </c>
    </row>
    <row r="90" spans="1:18" ht="12.75">
      <c r="A90" s="60" t="s">
        <v>42</v>
      </c>
      <c r="B90" s="57"/>
      <c r="C90" s="4">
        <f t="shared" si="22"/>
        <v>1609.3</v>
      </c>
      <c r="D90" s="4">
        <f t="shared" si="22"/>
        <v>1639.7</v>
      </c>
      <c r="E90" s="4">
        <f t="shared" si="22"/>
        <v>792.6</v>
      </c>
      <c r="F90" s="4">
        <f t="shared" si="22"/>
        <v>823</v>
      </c>
      <c r="G90" s="4">
        <f t="shared" si="22"/>
        <v>166.6</v>
      </c>
      <c r="H90" s="4">
        <f t="shared" si="22"/>
        <v>1057.3</v>
      </c>
      <c r="I90" s="4">
        <f t="shared" si="22"/>
        <v>0</v>
      </c>
      <c r="J90" s="4">
        <f t="shared" si="22"/>
        <v>0</v>
      </c>
      <c r="K90" s="4">
        <f t="shared" si="22"/>
        <v>0</v>
      </c>
      <c r="L90" s="4">
        <f t="shared" si="22"/>
        <v>0</v>
      </c>
      <c r="M90" s="4">
        <f t="shared" si="22"/>
        <v>161.5</v>
      </c>
      <c r="N90" s="15">
        <f t="shared" si="18"/>
        <v>0.65699372397937</v>
      </c>
      <c r="O90" s="16">
        <f t="shared" si="14"/>
        <v>0.6448130755626029</v>
      </c>
      <c r="P90" s="15">
        <f t="shared" si="19"/>
        <v>1.3339641685591723</v>
      </c>
      <c r="Q90" s="15">
        <f t="shared" si="20"/>
        <v>1.2846901579586876</v>
      </c>
      <c r="R90" s="15">
        <f t="shared" si="10"/>
        <v>0.9693877551020409</v>
      </c>
    </row>
    <row r="91" spans="1:18" ht="12.75">
      <c r="A91" s="60" t="s">
        <v>43</v>
      </c>
      <c r="B91" s="57"/>
      <c r="C91" s="4">
        <f>C8+C18+C28+C38+C48+C60+C80+C71</f>
        <v>3513.2</v>
      </c>
      <c r="D91" s="4">
        <f aca="true" t="shared" si="23" ref="D91:M91">D8+D18+D28+D38+D48+D60+D80+D71</f>
        <v>4336.099999999999</v>
      </c>
      <c r="E91" s="4">
        <f t="shared" si="23"/>
        <v>1552.7</v>
      </c>
      <c r="F91" s="4">
        <f t="shared" si="23"/>
        <v>2375.6000000000004</v>
      </c>
      <c r="G91" s="4">
        <f t="shared" si="23"/>
        <v>297</v>
      </c>
      <c r="H91" s="4">
        <f t="shared" si="23"/>
        <v>4433</v>
      </c>
      <c r="I91" s="4">
        <f t="shared" si="23"/>
        <v>0</v>
      </c>
      <c r="J91" s="4">
        <f t="shared" si="23"/>
        <v>0</v>
      </c>
      <c r="K91" s="4">
        <f t="shared" si="23"/>
        <v>0</v>
      </c>
      <c r="L91" s="4">
        <f t="shared" si="23"/>
        <v>0</v>
      </c>
      <c r="M91" s="4">
        <f t="shared" si="23"/>
        <v>400.00000000000006</v>
      </c>
      <c r="N91" s="15">
        <f t="shared" si="18"/>
        <v>1.2618125925082546</v>
      </c>
      <c r="O91" s="16">
        <f t="shared" si="14"/>
        <v>1.0223472705887782</v>
      </c>
      <c r="P91" s="15">
        <f t="shared" si="19"/>
        <v>2.8550267276357313</v>
      </c>
      <c r="Q91" s="15">
        <f t="shared" si="20"/>
        <v>1.8660548913958577</v>
      </c>
      <c r="R91" s="15">
        <f t="shared" si="10"/>
        <v>1.3468013468013469</v>
      </c>
    </row>
    <row r="92" spans="1:18" ht="12.75">
      <c r="A92" s="60" t="s">
        <v>44</v>
      </c>
      <c r="B92" s="57"/>
      <c r="C92" s="4">
        <f aca="true" t="shared" si="24" ref="C92:M96">C9+C19+C29+C39+C51+C61+C81</f>
        <v>3255.8999999999996</v>
      </c>
      <c r="D92" s="4">
        <f t="shared" si="24"/>
        <v>3724.9</v>
      </c>
      <c r="E92" s="4">
        <f t="shared" si="24"/>
        <v>1469.2</v>
      </c>
      <c r="F92" s="4">
        <f t="shared" si="24"/>
        <v>1938.2</v>
      </c>
      <c r="G92" s="4">
        <f t="shared" si="24"/>
        <v>225.59999999999997</v>
      </c>
      <c r="H92" s="4">
        <f t="shared" si="24"/>
        <v>2109.0000000000005</v>
      </c>
      <c r="I92" s="4">
        <f t="shared" si="24"/>
        <v>0</v>
      </c>
      <c r="J92" s="4">
        <f t="shared" si="24"/>
        <v>0</v>
      </c>
      <c r="K92" s="4">
        <f t="shared" si="24"/>
        <v>0</v>
      </c>
      <c r="L92" s="4">
        <f t="shared" si="24"/>
        <v>0</v>
      </c>
      <c r="M92" s="4">
        <f t="shared" si="24"/>
        <v>396.4000000000002</v>
      </c>
      <c r="N92" s="15">
        <f t="shared" si="18"/>
        <v>0.6477471666820236</v>
      </c>
      <c r="O92" s="16">
        <f t="shared" si="14"/>
        <v>0.5661896963676878</v>
      </c>
      <c r="P92" s="15">
        <f t="shared" si="19"/>
        <v>1.4354750884835288</v>
      </c>
      <c r="Q92" s="15">
        <f t="shared" si="20"/>
        <v>1.08812300072232</v>
      </c>
      <c r="R92" s="15">
        <f t="shared" si="10"/>
        <v>1.7570921985815615</v>
      </c>
    </row>
    <row r="93" spans="1:18" ht="12.75">
      <c r="A93" s="60" t="s">
        <v>45</v>
      </c>
      <c r="B93" s="57"/>
      <c r="C93" s="4">
        <f t="shared" si="24"/>
        <v>1562.8999999999999</v>
      </c>
      <c r="D93" s="4">
        <f t="shared" si="24"/>
        <v>1562.8999999999999</v>
      </c>
      <c r="E93" s="4">
        <f t="shared" si="24"/>
        <v>800.8000000000001</v>
      </c>
      <c r="F93" s="4">
        <f t="shared" si="24"/>
        <v>800.8000000000001</v>
      </c>
      <c r="G93" s="4">
        <f t="shared" si="24"/>
        <v>110.60000000000001</v>
      </c>
      <c r="H93" s="4">
        <f t="shared" si="24"/>
        <v>1138.5</v>
      </c>
      <c r="I93" s="4">
        <f t="shared" si="24"/>
        <v>0</v>
      </c>
      <c r="J93" s="4">
        <f t="shared" si="24"/>
        <v>0</v>
      </c>
      <c r="K93" s="4">
        <f t="shared" si="24"/>
        <v>0</v>
      </c>
      <c r="L93" s="4">
        <f t="shared" si="24"/>
        <v>0</v>
      </c>
      <c r="M93" s="4">
        <f t="shared" si="24"/>
        <v>214.90000000000003</v>
      </c>
      <c r="N93" s="15">
        <f t="shared" si="18"/>
        <v>0.7284535158999297</v>
      </c>
      <c r="O93" s="16">
        <f t="shared" si="14"/>
        <v>0.7284535158999297</v>
      </c>
      <c r="P93" s="15">
        <f t="shared" si="19"/>
        <v>1.4217032967032965</v>
      </c>
      <c r="Q93" s="15">
        <f t="shared" si="20"/>
        <v>1.4217032967032965</v>
      </c>
      <c r="R93" s="15">
        <f t="shared" si="10"/>
        <v>1.9430379746835444</v>
      </c>
    </row>
    <row r="94" spans="1:18" ht="12.75">
      <c r="A94" s="60" t="s">
        <v>46</v>
      </c>
      <c r="B94" s="57"/>
      <c r="C94" s="4">
        <f t="shared" si="24"/>
        <v>4576.200000000001</v>
      </c>
      <c r="D94" s="4">
        <f t="shared" si="24"/>
        <v>5066</v>
      </c>
      <c r="E94" s="4">
        <f t="shared" si="24"/>
        <v>2442.1000000000004</v>
      </c>
      <c r="F94" s="4">
        <f t="shared" si="24"/>
        <v>2931.9000000000005</v>
      </c>
      <c r="G94" s="4">
        <f t="shared" si="24"/>
        <v>325.5000000000001</v>
      </c>
      <c r="H94" s="4">
        <f t="shared" si="24"/>
        <v>3041.4999999999995</v>
      </c>
      <c r="I94" s="4">
        <f t="shared" si="24"/>
        <v>0</v>
      </c>
      <c r="J94" s="4">
        <f t="shared" si="24"/>
        <v>0</v>
      </c>
      <c r="K94" s="4">
        <f t="shared" si="24"/>
        <v>0</v>
      </c>
      <c r="L94" s="4">
        <f t="shared" si="24"/>
        <v>0</v>
      </c>
      <c r="M94" s="4">
        <f t="shared" si="24"/>
        <v>434.70000000000016</v>
      </c>
      <c r="N94" s="15">
        <f t="shared" si="18"/>
        <v>0.6646344128316068</v>
      </c>
      <c r="O94" s="16">
        <f t="shared" si="14"/>
        <v>0.6003750493485984</v>
      </c>
      <c r="P94" s="15">
        <f t="shared" si="19"/>
        <v>1.2454444944924448</v>
      </c>
      <c r="Q94" s="15">
        <f t="shared" si="20"/>
        <v>1.0373819025205495</v>
      </c>
      <c r="R94" s="15">
        <f t="shared" si="10"/>
        <v>1.335483870967742</v>
      </c>
    </row>
    <row r="95" spans="1:18" ht="12.75">
      <c r="A95" s="60" t="s">
        <v>47</v>
      </c>
      <c r="B95" s="57"/>
      <c r="C95" s="4">
        <f t="shared" si="24"/>
        <v>2129.4</v>
      </c>
      <c r="D95" s="4">
        <f t="shared" si="24"/>
        <v>2129.4</v>
      </c>
      <c r="E95" s="4">
        <f t="shared" si="24"/>
        <v>1056.3</v>
      </c>
      <c r="F95" s="4">
        <f t="shared" si="24"/>
        <v>1056.3</v>
      </c>
      <c r="G95" s="4">
        <f t="shared" si="24"/>
        <v>147.00000000000006</v>
      </c>
      <c r="H95" s="4">
        <f t="shared" si="24"/>
        <v>1517.7</v>
      </c>
      <c r="I95" s="4">
        <f t="shared" si="24"/>
        <v>0</v>
      </c>
      <c r="J95" s="4">
        <f t="shared" si="24"/>
        <v>0</v>
      </c>
      <c r="K95" s="4">
        <f t="shared" si="24"/>
        <v>0</v>
      </c>
      <c r="L95" s="4">
        <f t="shared" si="24"/>
        <v>0</v>
      </c>
      <c r="M95" s="4">
        <f t="shared" si="24"/>
        <v>262.00000000000006</v>
      </c>
      <c r="N95" s="15">
        <f t="shared" si="18"/>
        <v>0.7127359819667511</v>
      </c>
      <c r="O95" s="16">
        <f t="shared" si="14"/>
        <v>0.7127359819667511</v>
      </c>
      <c r="P95" s="15">
        <f t="shared" si="19"/>
        <v>1.4368077250781028</v>
      </c>
      <c r="Q95" s="15">
        <f t="shared" si="20"/>
        <v>1.4368077250781028</v>
      </c>
      <c r="R95" s="15">
        <f t="shared" si="10"/>
        <v>1.7823129251700678</v>
      </c>
    </row>
    <row r="96" spans="1:18" ht="12.75">
      <c r="A96" s="60" t="s">
        <v>48</v>
      </c>
      <c r="B96" s="57"/>
      <c r="C96" s="4">
        <f t="shared" si="24"/>
        <v>3102</v>
      </c>
      <c r="D96" s="4">
        <f t="shared" si="24"/>
        <v>3102</v>
      </c>
      <c r="E96" s="4">
        <f t="shared" si="24"/>
        <v>1585.7000000000003</v>
      </c>
      <c r="F96" s="4">
        <f t="shared" si="24"/>
        <v>1585.7000000000003</v>
      </c>
      <c r="G96" s="4">
        <f t="shared" si="24"/>
        <v>209.10000000000002</v>
      </c>
      <c r="H96" s="4">
        <f t="shared" si="24"/>
        <v>2423.2000000000003</v>
      </c>
      <c r="I96" s="4">
        <f t="shared" si="24"/>
        <v>0</v>
      </c>
      <c r="J96" s="4">
        <f t="shared" si="24"/>
        <v>0</v>
      </c>
      <c r="K96" s="4">
        <f t="shared" si="24"/>
        <v>0</v>
      </c>
      <c r="L96" s="4">
        <f t="shared" si="24"/>
        <v>0</v>
      </c>
      <c r="M96" s="4">
        <f t="shared" si="24"/>
        <v>299.5</v>
      </c>
      <c r="N96" s="15">
        <f t="shared" si="18"/>
        <v>0.7811734364925855</v>
      </c>
      <c r="O96" s="16">
        <f t="shared" si="14"/>
        <v>0.7811734364925855</v>
      </c>
      <c r="P96" s="15">
        <f t="shared" si="19"/>
        <v>1.5281579113325345</v>
      </c>
      <c r="Q96" s="15">
        <f t="shared" si="20"/>
        <v>1.5281579113325345</v>
      </c>
      <c r="R96" s="15">
        <f t="shared" si="10"/>
        <v>1.4323290291726445</v>
      </c>
    </row>
    <row r="97" spans="1:18" ht="12.75">
      <c r="A97" s="60" t="s">
        <v>49</v>
      </c>
      <c r="B97" s="57"/>
      <c r="C97" s="4">
        <f>C14+C24+C34+C44+C56+C66+C69+C74+C76+C86</f>
        <v>27103.399999999998</v>
      </c>
      <c r="D97" s="4">
        <f aca="true" t="shared" si="25" ref="D97:M97">D14+D24+D34+D44+D56+D66+D69+D74+D76+D86</f>
        <v>28185.199999999997</v>
      </c>
      <c r="E97" s="4">
        <f t="shared" si="25"/>
        <v>15771</v>
      </c>
      <c r="F97" s="4">
        <f t="shared" si="25"/>
        <v>16852.8</v>
      </c>
      <c r="G97" s="4">
        <f t="shared" si="25"/>
        <v>2133.2000000000007</v>
      </c>
      <c r="H97" s="4">
        <f t="shared" si="25"/>
        <v>17698.1</v>
      </c>
      <c r="I97" s="4">
        <f t="shared" si="25"/>
        <v>0</v>
      </c>
      <c r="J97" s="4">
        <f t="shared" si="25"/>
        <v>0</v>
      </c>
      <c r="K97" s="4">
        <f t="shared" si="25"/>
        <v>0</v>
      </c>
      <c r="L97" s="4">
        <f t="shared" si="25"/>
        <v>0</v>
      </c>
      <c r="M97" s="4">
        <f t="shared" si="25"/>
        <v>3175.2999999999993</v>
      </c>
      <c r="N97" s="15">
        <f t="shared" si="18"/>
        <v>0.6529844964100445</v>
      </c>
      <c r="O97" s="16">
        <f t="shared" si="14"/>
        <v>0.6279217461646538</v>
      </c>
      <c r="P97" s="15">
        <f t="shared" si="19"/>
        <v>1.1221926320461606</v>
      </c>
      <c r="Q97" s="15">
        <f t="shared" si="20"/>
        <v>1.0501578372733313</v>
      </c>
      <c r="R97" s="15">
        <f t="shared" si="10"/>
        <v>1.488514907181698</v>
      </c>
    </row>
    <row r="98" spans="1:18" ht="60.75" customHeight="1">
      <c r="A98" s="19" t="s">
        <v>94</v>
      </c>
      <c r="B98" s="1" t="s">
        <v>52</v>
      </c>
      <c r="C98" s="4">
        <f>C99+C100+C101+C102+C103+C104+C105+C106+C107</f>
        <v>29593.1</v>
      </c>
      <c r="D98" s="4">
        <f>D99+D100+D101+D102+D103+D104+D105+D106+D107</f>
        <v>29593.1</v>
      </c>
      <c r="E98" s="4">
        <f>E99+E100+E101+E102+E103+E104+E105+E106+E107</f>
        <v>22194.800000000003</v>
      </c>
      <c r="F98" s="4">
        <f>F99+F100+F101+F102+F103+F104+F105+F106+F107</f>
        <v>23380.600000000006</v>
      </c>
      <c r="G98" s="4">
        <f>G99+G100+G101+G102+G103+G104+G105+G106+G107</f>
        <v>2466.2000000000003</v>
      </c>
      <c r="H98" s="4">
        <f>H99+H100+H101+H102+H103+H104+H105+H106+H107</f>
        <v>23380.600000000006</v>
      </c>
      <c r="I98" s="4">
        <f>I99+I100+I101+I102+I103+I104+I105+I106+I107</f>
        <v>0</v>
      </c>
      <c r="J98" s="5">
        <f>H98/C98</f>
        <v>0.7900693066964937</v>
      </c>
      <c r="K98" s="16" t="e">
        <f>H98/#REF!</f>
        <v>#REF!</v>
      </c>
      <c r="L98" s="16" t="e">
        <f>H98/#REF!</f>
        <v>#REF!</v>
      </c>
      <c r="M98" s="4">
        <f>M99+M100+M101+M102+M103+M104+M105+M106+M107</f>
        <v>2545.4999999999995</v>
      </c>
      <c r="N98" s="15">
        <f t="shared" si="18"/>
        <v>0.7900693066964937</v>
      </c>
      <c r="O98" s="16">
        <f t="shared" si="14"/>
        <v>0.7900693066964937</v>
      </c>
      <c r="P98" s="15">
        <f t="shared" si="19"/>
        <v>1.0534269288301765</v>
      </c>
      <c r="Q98" s="15">
        <f t="shared" si="20"/>
        <v>1</v>
      </c>
      <c r="R98" s="15">
        <f t="shared" si="10"/>
        <v>1.0321547319763196</v>
      </c>
    </row>
    <row r="99" spans="1:18" ht="12.75">
      <c r="A99" s="60" t="s">
        <v>41</v>
      </c>
      <c r="B99" s="57"/>
      <c r="C99" s="6">
        <v>4944</v>
      </c>
      <c r="D99" s="6">
        <v>4944</v>
      </c>
      <c r="E99" s="6">
        <v>3708</v>
      </c>
      <c r="F99" s="6">
        <f>H99</f>
        <v>3810.2</v>
      </c>
      <c r="G99" s="65">
        <f>E99-'[1]поселения 01.09.2022'!E99</f>
        <v>412</v>
      </c>
      <c r="H99" s="6">
        <v>3810.2</v>
      </c>
      <c r="I99" s="6"/>
      <c r="J99" s="63"/>
      <c r="K99" s="64"/>
      <c r="L99" s="64"/>
      <c r="M99" s="90">
        <f>H99-'[1]поселения 01.09.2022'!H99</f>
        <v>514.1999999999998</v>
      </c>
      <c r="N99" s="64">
        <f t="shared" si="18"/>
        <v>0.7706715210355987</v>
      </c>
      <c r="O99" s="64">
        <f t="shared" si="14"/>
        <v>0.7706715210355987</v>
      </c>
      <c r="P99" s="64">
        <f t="shared" si="19"/>
        <v>1.0275620280474649</v>
      </c>
      <c r="Q99" s="64">
        <f t="shared" si="20"/>
        <v>1</v>
      </c>
      <c r="R99" s="64">
        <f t="shared" si="10"/>
        <v>1.248058252427184</v>
      </c>
    </row>
    <row r="100" spans="1:18" ht="12.75">
      <c r="A100" s="60" t="s">
        <v>42</v>
      </c>
      <c r="B100" s="57"/>
      <c r="C100" s="6">
        <v>2987.1</v>
      </c>
      <c r="D100" s="6">
        <v>2987.1</v>
      </c>
      <c r="E100" s="6">
        <v>2240.3</v>
      </c>
      <c r="F100" s="6">
        <f aca="true" t="shared" si="26" ref="F100:F107">H100</f>
        <v>2240.3</v>
      </c>
      <c r="G100" s="65">
        <f>E100-'[1]поселения 01.09.2022'!E100</f>
        <v>248.9000000000001</v>
      </c>
      <c r="H100" s="6">
        <v>2240.3</v>
      </c>
      <c r="I100" s="6"/>
      <c r="J100" s="63"/>
      <c r="K100" s="64"/>
      <c r="L100" s="64"/>
      <c r="M100" s="90">
        <f>H100-'[1]поселения 01.09.2022'!H100</f>
        <v>248.9000000000001</v>
      </c>
      <c r="N100" s="64">
        <f t="shared" si="18"/>
        <v>0.7499916306785847</v>
      </c>
      <c r="O100" s="64">
        <f t="shared" si="14"/>
        <v>0.7499916306785847</v>
      </c>
      <c r="P100" s="64">
        <f t="shared" si="19"/>
        <v>1</v>
      </c>
      <c r="Q100" s="64">
        <f t="shared" si="20"/>
        <v>1</v>
      </c>
      <c r="R100" s="64">
        <f t="shared" si="10"/>
        <v>1</v>
      </c>
    </row>
    <row r="101" spans="1:18" ht="12.75">
      <c r="A101" s="60" t="s">
        <v>43</v>
      </c>
      <c r="B101" s="57"/>
      <c r="C101" s="6">
        <v>3682.7</v>
      </c>
      <c r="D101" s="6">
        <v>3682.7</v>
      </c>
      <c r="E101" s="6">
        <v>2762</v>
      </c>
      <c r="F101" s="6">
        <f t="shared" si="26"/>
        <v>2864.7</v>
      </c>
      <c r="G101" s="65">
        <f>E101-'[1]поселения 01.09.2022'!E101</f>
        <v>306.9000000000001</v>
      </c>
      <c r="H101" s="6">
        <v>2864.7</v>
      </c>
      <c r="I101" s="6"/>
      <c r="J101" s="63"/>
      <c r="K101" s="64"/>
      <c r="L101" s="64"/>
      <c r="M101" s="90">
        <f>H101-'[1]поселения 01.09.2022'!H101</f>
        <v>409.1999999999998</v>
      </c>
      <c r="N101" s="64">
        <f t="shared" si="18"/>
        <v>0.7778803595188313</v>
      </c>
      <c r="O101" s="64">
        <f t="shared" si="14"/>
        <v>0.7778803595188313</v>
      </c>
      <c r="P101" s="64">
        <f t="shared" si="19"/>
        <v>1.0371832005792903</v>
      </c>
      <c r="Q101" s="64">
        <f t="shared" si="20"/>
        <v>1</v>
      </c>
      <c r="R101" s="64">
        <f t="shared" si="10"/>
        <v>1.3333333333333324</v>
      </c>
    </row>
    <row r="102" spans="1:18" ht="12.75">
      <c r="A102" s="60" t="s">
        <v>44</v>
      </c>
      <c r="B102" s="57"/>
      <c r="C102" s="6">
        <v>2508.2</v>
      </c>
      <c r="D102" s="6">
        <v>2508.2</v>
      </c>
      <c r="E102" s="6">
        <v>1881.2</v>
      </c>
      <c r="F102" s="6">
        <f t="shared" si="26"/>
        <v>2508.2</v>
      </c>
      <c r="G102" s="65">
        <f>E102-'[1]поселения 01.09.2022'!E102</f>
        <v>209.10000000000014</v>
      </c>
      <c r="H102" s="6">
        <v>2508.2</v>
      </c>
      <c r="I102" s="6"/>
      <c r="J102" s="63"/>
      <c r="K102" s="64"/>
      <c r="L102" s="64"/>
      <c r="M102" s="90">
        <f>H102-'[1]поселения 01.09.2022'!H102</f>
        <v>0</v>
      </c>
      <c r="N102" s="64">
        <f t="shared" si="18"/>
        <v>1</v>
      </c>
      <c r="O102" s="64">
        <f t="shared" si="14"/>
        <v>1</v>
      </c>
      <c r="P102" s="64">
        <f t="shared" si="19"/>
        <v>1.3332978949606633</v>
      </c>
      <c r="Q102" s="64">
        <f t="shared" si="20"/>
        <v>1</v>
      </c>
      <c r="R102" s="64">
        <f t="shared" si="10"/>
        <v>0</v>
      </c>
    </row>
    <row r="103" spans="1:18" ht="12.75">
      <c r="A103" s="60" t="s">
        <v>45</v>
      </c>
      <c r="B103" s="57"/>
      <c r="C103" s="6">
        <v>3827</v>
      </c>
      <c r="D103" s="6">
        <v>3827</v>
      </c>
      <c r="E103" s="6">
        <v>2870.2</v>
      </c>
      <c r="F103" s="6">
        <f t="shared" si="26"/>
        <v>2870.2</v>
      </c>
      <c r="G103" s="65">
        <f>E103-'[1]поселения 01.09.2022'!E103</f>
        <v>318.89999999999964</v>
      </c>
      <c r="H103" s="6">
        <v>2870.2</v>
      </c>
      <c r="I103" s="6"/>
      <c r="J103" s="63"/>
      <c r="K103" s="64"/>
      <c r="L103" s="64"/>
      <c r="M103" s="90">
        <f>H103-'[1]поселения 01.09.2022'!H103</f>
        <v>318.6999999999998</v>
      </c>
      <c r="N103" s="64">
        <f t="shared" si="18"/>
        <v>0.7499869349359811</v>
      </c>
      <c r="O103" s="64">
        <f t="shared" si="14"/>
        <v>0.7499869349359811</v>
      </c>
      <c r="P103" s="64">
        <f t="shared" si="19"/>
        <v>1</v>
      </c>
      <c r="Q103" s="64">
        <f t="shared" si="20"/>
        <v>1</v>
      </c>
      <c r="R103" s="64">
        <f t="shared" si="10"/>
        <v>0.9993728441517723</v>
      </c>
    </row>
    <row r="104" spans="1:18" ht="12.75">
      <c r="A104" s="60" t="s">
        <v>46</v>
      </c>
      <c r="B104" s="57"/>
      <c r="C104" s="6">
        <v>3243.3</v>
      </c>
      <c r="D104" s="6">
        <v>3243.3</v>
      </c>
      <c r="E104" s="6">
        <v>2432.5</v>
      </c>
      <c r="F104" s="6">
        <f t="shared" si="26"/>
        <v>2702.7</v>
      </c>
      <c r="G104" s="65">
        <f>E104-'[1]поселения 01.09.2022'!E104</f>
        <v>270.3000000000002</v>
      </c>
      <c r="H104" s="6">
        <v>2702.7</v>
      </c>
      <c r="I104" s="6"/>
      <c r="J104" s="63"/>
      <c r="K104" s="64"/>
      <c r="L104" s="64"/>
      <c r="M104" s="90">
        <f>H104-'[1]поселения 01.09.2022'!H104</f>
        <v>270.1999999999998</v>
      </c>
      <c r="N104" s="64">
        <f t="shared" si="18"/>
        <v>0.8333179169364535</v>
      </c>
      <c r="O104" s="64">
        <f t="shared" si="14"/>
        <v>0.8333179169364535</v>
      </c>
      <c r="P104" s="64">
        <f t="shared" si="19"/>
        <v>1.1110791366906474</v>
      </c>
      <c r="Q104" s="64">
        <f t="shared" si="20"/>
        <v>1</v>
      </c>
      <c r="R104" s="64">
        <f t="shared" si="10"/>
        <v>0.9996300406955222</v>
      </c>
    </row>
    <row r="105" spans="1:18" ht="12.75">
      <c r="A105" s="60" t="s">
        <v>47</v>
      </c>
      <c r="B105" s="57"/>
      <c r="C105" s="6">
        <v>3629.6</v>
      </c>
      <c r="D105" s="6">
        <v>3629.6</v>
      </c>
      <c r="E105" s="6">
        <v>2722.2</v>
      </c>
      <c r="F105" s="6">
        <f t="shared" si="26"/>
        <v>2806.4</v>
      </c>
      <c r="G105" s="65">
        <f>E105-'[1]поселения 01.09.2022'!E105</f>
        <v>302.5</v>
      </c>
      <c r="H105" s="6">
        <v>2806.4</v>
      </c>
      <c r="I105" s="6"/>
      <c r="J105" s="63"/>
      <c r="K105" s="64"/>
      <c r="L105" s="64"/>
      <c r="M105" s="90">
        <f>H105-'[1]поселения 01.09.2022'!H105</f>
        <v>386.7000000000003</v>
      </c>
      <c r="N105" s="64">
        <f t="shared" si="18"/>
        <v>0.7731981485563147</v>
      </c>
      <c r="O105" s="64">
        <f t="shared" si="14"/>
        <v>0.7731981485563147</v>
      </c>
      <c r="P105" s="64">
        <f t="shared" si="19"/>
        <v>1.030930864741753</v>
      </c>
      <c r="Q105" s="64">
        <f t="shared" si="20"/>
        <v>1</v>
      </c>
      <c r="R105" s="64">
        <f t="shared" si="10"/>
        <v>1.2783471074380175</v>
      </c>
    </row>
    <row r="106" spans="1:18" ht="12.75">
      <c r="A106" s="60" t="s">
        <v>48</v>
      </c>
      <c r="B106" s="57"/>
      <c r="C106" s="6">
        <v>4771.2</v>
      </c>
      <c r="D106" s="6">
        <v>4771.2</v>
      </c>
      <c r="E106" s="6">
        <v>3578.4</v>
      </c>
      <c r="F106" s="6">
        <f t="shared" si="26"/>
        <v>3577.9</v>
      </c>
      <c r="G106" s="65">
        <f>E106-'[1]поселения 01.09.2022'!E106</f>
        <v>397.5999999999999</v>
      </c>
      <c r="H106" s="6">
        <v>3577.9</v>
      </c>
      <c r="I106" s="6"/>
      <c r="J106" s="63"/>
      <c r="K106" s="64"/>
      <c r="L106" s="64"/>
      <c r="M106" s="90">
        <f>H106-'[1]поселения 01.09.2022'!H106</f>
        <v>397.5999999999999</v>
      </c>
      <c r="N106" s="64">
        <f t="shared" si="18"/>
        <v>0.7498952045606976</v>
      </c>
      <c r="O106" s="64">
        <f t="shared" si="14"/>
        <v>0.7498952045606976</v>
      </c>
      <c r="P106" s="64">
        <f t="shared" si="19"/>
        <v>0.9998602727475967</v>
      </c>
      <c r="Q106" s="64">
        <f t="shared" si="20"/>
        <v>1</v>
      </c>
      <c r="R106" s="64">
        <f t="shared" si="10"/>
        <v>1</v>
      </c>
    </row>
    <row r="107" spans="1:18" ht="13.5" customHeight="1">
      <c r="A107" s="72" t="s">
        <v>49</v>
      </c>
      <c r="B107" s="57"/>
      <c r="C107" s="6"/>
      <c r="D107" s="6"/>
      <c r="E107" s="6"/>
      <c r="F107" s="6">
        <f t="shared" si="26"/>
        <v>0</v>
      </c>
      <c r="G107" s="65">
        <f>E107-'[1]поселения 01.09.2022'!E107</f>
        <v>0</v>
      </c>
      <c r="H107" s="6"/>
      <c r="I107" s="62"/>
      <c r="J107" s="63"/>
      <c r="K107" s="64"/>
      <c r="L107" s="64"/>
      <c r="M107" s="90">
        <f>H107-'[1]поселения 01.09.2022'!H107</f>
        <v>0</v>
      </c>
      <c r="N107" s="64"/>
      <c r="O107" s="64"/>
      <c r="P107" s="15"/>
      <c r="Q107" s="15"/>
      <c r="R107" s="64"/>
    </row>
    <row r="108" spans="1:18" ht="13.5" customHeight="1">
      <c r="A108" s="114" t="s">
        <v>2</v>
      </c>
      <c r="B108" s="114" t="s">
        <v>3</v>
      </c>
      <c r="C108" s="116" t="s">
        <v>113</v>
      </c>
      <c r="D108" s="109" t="s">
        <v>114</v>
      </c>
      <c r="E108" s="109" t="s">
        <v>119</v>
      </c>
      <c r="F108" s="109" t="s">
        <v>120</v>
      </c>
      <c r="G108" s="126" t="s">
        <v>121</v>
      </c>
      <c r="H108" s="111" t="s">
        <v>122</v>
      </c>
      <c r="I108" s="71" t="s">
        <v>72</v>
      </c>
      <c r="J108" s="56" t="s">
        <v>38</v>
      </c>
      <c r="K108" s="56" t="s">
        <v>38</v>
      </c>
      <c r="L108" s="56" t="s">
        <v>38</v>
      </c>
      <c r="M108" s="127" t="s">
        <v>123</v>
      </c>
      <c r="N108" s="109" t="s">
        <v>104</v>
      </c>
      <c r="O108" s="109" t="s">
        <v>62</v>
      </c>
      <c r="P108" s="109" t="s">
        <v>124</v>
      </c>
      <c r="Q108" s="109" t="s">
        <v>125</v>
      </c>
      <c r="R108" s="109" t="s">
        <v>126</v>
      </c>
    </row>
    <row r="109" spans="1:18" ht="51" customHeight="1">
      <c r="A109" s="115"/>
      <c r="B109" s="115"/>
      <c r="C109" s="117"/>
      <c r="D109" s="113"/>
      <c r="E109" s="110"/>
      <c r="F109" s="110"/>
      <c r="G109" s="128"/>
      <c r="H109" s="112"/>
      <c r="I109" s="81" t="s">
        <v>73</v>
      </c>
      <c r="J109" s="58" t="s">
        <v>65</v>
      </c>
      <c r="K109" s="59" t="s">
        <v>39</v>
      </c>
      <c r="L109" s="59" t="s">
        <v>40</v>
      </c>
      <c r="M109" s="113"/>
      <c r="N109" s="110"/>
      <c r="O109" s="110"/>
      <c r="P109" s="110"/>
      <c r="Q109" s="110"/>
      <c r="R109" s="110"/>
    </row>
    <row r="110" spans="1:18" ht="99" customHeight="1">
      <c r="A110" s="19" t="s">
        <v>95</v>
      </c>
      <c r="B110" s="1" t="s">
        <v>53</v>
      </c>
      <c r="C110" s="4">
        <f>C111+C112+C113+C114+C115+C116+C117+C118+C119</f>
        <v>1250.6000000000001</v>
      </c>
      <c r="D110" s="4">
        <f>D111+D112+D113+D114+D115+D116+D117+D118+D119</f>
        <v>1322.3000000000002</v>
      </c>
      <c r="E110" s="4">
        <f>E111+E112+E113+E114+E115+E116+E117+E118+E119</f>
        <v>938.4000000000001</v>
      </c>
      <c r="F110" s="4">
        <f>F111+F112+F113+F114+F115+F116+F117+F118+F119</f>
        <v>1046</v>
      </c>
      <c r="G110" s="4">
        <f>G111+G112+G113+G114+G115+G116+G117+G118+G119</f>
        <v>0</v>
      </c>
      <c r="H110" s="4">
        <f>H111+H112+H113+H114+H115+H116+H117+H118+H119</f>
        <v>1046</v>
      </c>
      <c r="I110" s="4">
        <f>I111+I112+I113+I114+I115+I116+I117+I118+I119</f>
        <v>0</v>
      </c>
      <c r="J110" s="5">
        <f>H110/C110</f>
        <v>0.8363985287062209</v>
      </c>
      <c r="K110" s="5" t="e">
        <f>H110/#REF!</f>
        <v>#REF!</v>
      </c>
      <c r="L110" s="5" t="e">
        <f>H110/#REF!</f>
        <v>#REF!</v>
      </c>
      <c r="M110" s="4">
        <f>M111+M112+M113+M114+M115+M116+M117+M118+M119</f>
        <v>36.19999999999999</v>
      </c>
      <c r="N110" s="15">
        <f aca="true" t="shared" si="27" ref="N110:N159">H110/C110</f>
        <v>0.8363985287062209</v>
      </c>
      <c r="O110" s="16">
        <f aca="true" t="shared" si="28" ref="O110:O159">H110/D110</f>
        <v>0.7910459048627391</v>
      </c>
      <c r="P110" s="15">
        <f t="shared" si="19"/>
        <v>1.1146632566069905</v>
      </c>
      <c r="Q110" s="15">
        <f t="shared" si="20"/>
        <v>1</v>
      </c>
      <c r="R110" s="15"/>
    </row>
    <row r="111" spans="1:18" ht="12.75">
      <c r="A111" s="60" t="s">
        <v>41</v>
      </c>
      <c r="B111" s="57"/>
      <c r="C111" s="6">
        <v>96.2</v>
      </c>
      <c r="D111" s="6">
        <v>101.7</v>
      </c>
      <c r="E111" s="6">
        <v>72.2</v>
      </c>
      <c r="F111" s="6">
        <f aca="true" t="shared" si="29" ref="F111:F139">H111</f>
        <v>72.1</v>
      </c>
      <c r="G111" s="65">
        <f>E111-'[1]поселения 01.09.2022'!E111</f>
        <v>0</v>
      </c>
      <c r="H111" s="6">
        <v>72.1</v>
      </c>
      <c r="I111" s="62"/>
      <c r="J111" s="63"/>
      <c r="K111" s="63"/>
      <c r="L111" s="63"/>
      <c r="M111" s="90">
        <f>H111-'[1]поселения 01.09.2022'!H111</f>
        <v>0</v>
      </c>
      <c r="N111" s="64">
        <f t="shared" si="27"/>
        <v>0.7494802494802494</v>
      </c>
      <c r="O111" s="64">
        <f t="shared" si="28"/>
        <v>0.7089478859390363</v>
      </c>
      <c r="P111" s="64">
        <f t="shared" si="19"/>
        <v>0.9986149584487534</v>
      </c>
      <c r="Q111" s="64">
        <f t="shared" si="20"/>
        <v>1</v>
      </c>
      <c r="R111" s="64"/>
    </row>
    <row r="112" spans="1:18" ht="12.75">
      <c r="A112" s="60" t="s">
        <v>42</v>
      </c>
      <c r="B112" s="57"/>
      <c r="C112" s="6">
        <v>96.2</v>
      </c>
      <c r="D112" s="6">
        <v>101.7</v>
      </c>
      <c r="E112" s="6">
        <v>72.2</v>
      </c>
      <c r="F112" s="6">
        <f t="shared" si="29"/>
        <v>72.2</v>
      </c>
      <c r="G112" s="65">
        <f>E112-'[1]поселения 01.09.2022'!E112</f>
        <v>0</v>
      </c>
      <c r="H112" s="6">
        <v>72.2</v>
      </c>
      <c r="I112" s="62"/>
      <c r="J112" s="63"/>
      <c r="K112" s="63"/>
      <c r="L112" s="63"/>
      <c r="M112" s="90">
        <f>H112-'[1]поселения 01.09.2022'!H112</f>
        <v>0</v>
      </c>
      <c r="N112" s="64">
        <f t="shared" si="27"/>
        <v>0.7505197505197505</v>
      </c>
      <c r="O112" s="64">
        <f t="shared" si="28"/>
        <v>0.7099311701081613</v>
      </c>
      <c r="P112" s="64">
        <f t="shared" si="19"/>
        <v>1</v>
      </c>
      <c r="Q112" s="64">
        <f t="shared" si="20"/>
        <v>1</v>
      </c>
      <c r="R112" s="64"/>
    </row>
    <row r="113" spans="1:18" ht="12.75">
      <c r="A113" s="60" t="s">
        <v>43</v>
      </c>
      <c r="B113" s="57"/>
      <c r="C113" s="6">
        <v>96.2</v>
      </c>
      <c r="D113" s="6">
        <v>101.7</v>
      </c>
      <c r="E113" s="6">
        <v>72.2</v>
      </c>
      <c r="F113" s="6">
        <f t="shared" si="29"/>
        <v>72.2</v>
      </c>
      <c r="G113" s="65">
        <f>E113-'[1]поселения 01.09.2022'!E113</f>
        <v>0</v>
      </c>
      <c r="H113" s="6">
        <v>72.2</v>
      </c>
      <c r="I113" s="62"/>
      <c r="J113" s="63"/>
      <c r="K113" s="63"/>
      <c r="L113" s="63"/>
      <c r="M113" s="90">
        <f>H113-'[1]поселения 01.09.2022'!H113</f>
        <v>0</v>
      </c>
      <c r="N113" s="64">
        <f t="shared" si="27"/>
        <v>0.7505197505197505</v>
      </c>
      <c r="O113" s="64">
        <f t="shared" si="28"/>
        <v>0.7099311701081613</v>
      </c>
      <c r="P113" s="64">
        <f t="shared" si="19"/>
        <v>1</v>
      </c>
      <c r="Q113" s="64">
        <f t="shared" si="20"/>
        <v>1</v>
      </c>
      <c r="R113" s="64"/>
    </row>
    <row r="114" spans="1:18" ht="12.75">
      <c r="A114" s="60" t="s">
        <v>44</v>
      </c>
      <c r="B114" s="57"/>
      <c r="C114" s="6">
        <v>96.2</v>
      </c>
      <c r="D114" s="6">
        <v>101.7</v>
      </c>
      <c r="E114" s="6">
        <v>72.2</v>
      </c>
      <c r="F114" s="6">
        <f t="shared" si="29"/>
        <v>72.2</v>
      </c>
      <c r="G114" s="65">
        <f>E114-'[1]поселения 01.09.2022'!E114</f>
        <v>0</v>
      </c>
      <c r="H114" s="6">
        <v>72.2</v>
      </c>
      <c r="I114" s="62"/>
      <c r="J114" s="63"/>
      <c r="K114" s="63"/>
      <c r="L114" s="63"/>
      <c r="M114" s="90">
        <f>H114-'[1]поселения 01.09.2022'!H114</f>
        <v>0</v>
      </c>
      <c r="N114" s="64">
        <f t="shared" si="27"/>
        <v>0.7505197505197505</v>
      </c>
      <c r="O114" s="64">
        <f t="shared" si="28"/>
        <v>0.7099311701081613</v>
      </c>
      <c r="P114" s="64">
        <f t="shared" si="19"/>
        <v>1</v>
      </c>
      <c r="Q114" s="64">
        <f t="shared" si="20"/>
        <v>1</v>
      </c>
      <c r="R114" s="64"/>
    </row>
    <row r="115" spans="1:18" ht="12.75">
      <c r="A115" s="60" t="s">
        <v>45</v>
      </c>
      <c r="B115" s="57"/>
      <c r="C115" s="6">
        <v>96.2</v>
      </c>
      <c r="D115" s="6">
        <v>101.7</v>
      </c>
      <c r="E115" s="6">
        <v>72.2</v>
      </c>
      <c r="F115" s="6">
        <f t="shared" si="29"/>
        <v>72.2</v>
      </c>
      <c r="G115" s="65">
        <f>E115-'[1]поселения 01.09.2022'!E115</f>
        <v>0</v>
      </c>
      <c r="H115" s="6">
        <v>72.2</v>
      </c>
      <c r="I115" s="62"/>
      <c r="J115" s="63"/>
      <c r="K115" s="63"/>
      <c r="L115" s="63"/>
      <c r="M115" s="90">
        <f>H115-'[1]поселения 01.09.2022'!H115</f>
        <v>0</v>
      </c>
      <c r="N115" s="64">
        <f t="shared" si="27"/>
        <v>0.7505197505197505</v>
      </c>
      <c r="O115" s="64">
        <f t="shared" si="28"/>
        <v>0.7099311701081613</v>
      </c>
      <c r="P115" s="64">
        <f t="shared" si="19"/>
        <v>1</v>
      </c>
      <c r="Q115" s="64">
        <f t="shared" si="20"/>
        <v>1</v>
      </c>
      <c r="R115" s="64"/>
    </row>
    <row r="116" spans="1:18" ht="12.75">
      <c r="A116" s="60" t="s">
        <v>46</v>
      </c>
      <c r="B116" s="57"/>
      <c r="C116" s="6">
        <v>96.2</v>
      </c>
      <c r="D116" s="6">
        <v>101.7</v>
      </c>
      <c r="E116" s="6">
        <v>72.2</v>
      </c>
      <c r="F116" s="6">
        <f t="shared" si="29"/>
        <v>72.2</v>
      </c>
      <c r="G116" s="65">
        <f>E116-'[1]поселения 01.09.2022'!E116</f>
        <v>0</v>
      </c>
      <c r="H116" s="6">
        <v>72.2</v>
      </c>
      <c r="I116" s="62"/>
      <c r="J116" s="63"/>
      <c r="K116" s="63"/>
      <c r="L116" s="63"/>
      <c r="M116" s="90">
        <f>H116-'[1]поселения 01.09.2022'!H116</f>
        <v>0</v>
      </c>
      <c r="N116" s="64">
        <f t="shared" si="27"/>
        <v>0.7505197505197505</v>
      </c>
      <c r="O116" s="64">
        <f t="shared" si="28"/>
        <v>0.7099311701081613</v>
      </c>
      <c r="P116" s="64">
        <f t="shared" si="19"/>
        <v>1</v>
      </c>
      <c r="Q116" s="64">
        <f t="shared" si="20"/>
        <v>1</v>
      </c>
      <c r="R116" s="64"/>
    </row>
    <row r="117" spans="1:18" ht="12.75">
      <c r="A117" s="60" t="s">
        <v>47</v>
      </c>
      <c r="B117" s="57"/>
      <c r="C117" s="6">
        <v>96.2</v>
      </c>
      <c r="D117" s="6">
        <v>101.7</v>
      </c>
      <c r="E117" s="6">
        <v>72.2</v>
      </c>
      <c r="F117" s="6">
        <f t="shared" si="29"/>
        <v>72.1</v>
      </c>
      <c r="G117" s="65">
        <f>E117-'[1]поселения 01.09.2022'!E117</f>
        <v>0</v>
      </c>
      <c r="H117" s="6">
        <v>72.1</v>
      </c>
      <c r="I117" s="62"/>
      <c r="J117" s="63"/>
      <c r="K117" s="63"/>
      <c r="L117" s="63"/>
      <c r="M117" s="90">
        <f>H117-'[1]поселения 01.09.2022'!H117</f>
        <v>0</v>
      </c>
      <c r="N117" s="64">
        <f t="shared" si="27"/>
        <v>0.7494802494802494</v>
      </c>
      <c r="O117" s="64">
        <f t="shared" si="28"/>
        <v>0.7089478859390363</v>
      </c>
      <c r="P117" s="64">
        <f t="shared" si="19"/>
        <v>0.9986149584487534</v>
      </c>
      <c r="Q117" s="64">
        <f t="shared" si="20"/>
        <v>1</v>
      </c>
      <c r="R117" s="64"/>
    </row>
    <row r="118" spans="1:18" s="9" customFormat="1" ht="12" customHeight="1">
      <c r="A118" s="60" t="s">
        <v>48</v>
      </c>
      <c r="B118" s="57"/>
      <c r="C118" s="6">
        <v>96.2</v>
      </c>
      <c r="D118" s="6">
        <v>101.7</v>
      </c>
      <c r="E118" s="6">
        <v>72.2</v>
      </c>
      <c r="F118" s="6">
        <f t="shared" si="29"/>
        <v>72.1</v>
      </c>
      <c r="G118" s="65">
        <f>E118-'[1]поселения 01.09.2022'!E118</f>
        <v>0</v>
      </c>
      <c r="H118" s="6">
        <v>72.1</v>
      </c>
      <c r="I118" s="62"/>
      <c r="J118" s="63"/>
      <c r="K118" s="63"/>
      <c r="L118" s="63"/>
      <c r="M118" s="90">
        <f>H118-'[1]поселения 01.09.2022'!H118</f>
        <v>0</v>
      </c>
      <c r="N118" s="64">
        <f t="shared" si="27"/>
        <v>0.7494802494802494</v>
      </c>
      <c r="O118" s="64">
        <f t="shared" si="28"/>
        <v>0.7089478859390363</v>
      </c>
      <c r="P118" s="64">
        <f t="shared" si="19"/>
        <v>0.9986149584487534</v>
      </c>
      <c r="Q118" s="64">
        <f t="shared" si="20"/>
        <v>1</v>
      </c>
      <c r="R118" s="64"/>
    </row>
    <row r="119" spans="1:18" s="9" customFormat="1" ht="12.75">
      <c r="A119" s="60" t="s">
        <v>49</v>
      </c>
      <c r="B119" s="57"/>
      <c r="C119" s="29">
        <v>481</v>
      </c>
      <c r="D119" s="29">
        <v>508.7</v>
      </c>
      <c r="E119" s="29">
        <v>360.8</v>
      </c>
      <c r="F119" s="6">
        <f t="shared" si="29"/>
        <v>468.7</v>
      </c>
      <c r="G119" s="65">
        <f>E119-'[1]поселения 01.09.2022'!E119</f>
        <v>0</v>
      </c>
      <c r="H119" s="29">
        <v>468.7</v>
      </c>
      <c r="I119" s="62"/>
      <c r="J119" s="63"/>
      <c r="K119" s="5"/>
      <c r="L119" s="5"/>
      <c r="M119" s="90">
        <f>H119-'[1]поселения 01.09.2022'!H119</f>
        <v>36.19999999999999</v>
      </c>
      <c r="N119" s="64">
        <f t="shared" si="27"/>
        <v>0.9744282744282744</v>
      </c>
      <c r="O119" s="64">
        <f t="shared" si="28"/>
        <v>0.9213681934342441</v>
      </c>
      <c r="P119" s="64">
        <f t="shared" si="19"/>
        <v>1.2990576496674058</v>
      </c>
      <c r="Q119" s="64">
        <f t="shared" si="20"/>
        <v>1</v>
      </c>
      <c r="R119" s="64"/>
    </row>
    <row r="120" spans="1:18" s="9" customFormat="1" ht="27" customHeight="1">
      <c r="A120" s="19" t="s">
        <v>96</v>
      </c>
      <c r="B120" s="27" t="s">
        <v>76</v>
      </c>
      <c r="C120" s="4">
        <f>C121+C122+C123+C124+C125+C126+C127+C128+C129</f>
        <v>15963.4</v>
      </c>
      <c r="D120" s="4">
        <f>D121+D122+D123+D124+D125+D126+D127+D128+D129</f>
        <v>23863.300000000003</v>
      </c>
      <c r="E120" s="4">
        <f>E121+E122+E123+E124+E125+E126+E127+E128+E129</f>
        <v>14164.899999999998</v>
      </c>
      <c r="F120" s="4">
        <f>F121+F122+F123+F124+F125+F126+F127+F128+F129</f>
        <v>21550.6</v>
      </c>
      <c r="G120" s="4">
        <f>G121+G122+G123+G124+G125+G126+G127+G128+G129</f>
        <v>467.70000000000016</v>
      </c>
      <c r="H120" s="4">
        <f>H121+H122+H123+H124+H125+H126+H127+H128+H129</f>
        <v>21550.6</v>
      </c>
      <c r="I120" s="12">
        <f>I121+I122+I123+I124+I125+I126+I127+I128+I129</f>
        <v>0</v>
      </c>
      <c r="J120" s="5">
        <f>H120/C120</f>
        <v>1.3500006264329654</v>
      </c>
      <c r="K120" s="16"/>
      <c r="L120" s="16"/>
      <c r="M120" s="12">
        <f>M121+M122+M123+M124+M125+M126+M127+M128+M129</f>
        <v>7980.5</v>
      </c>
      <c r="N120" s="15">
        <f t="shared" si="27"/>
        <v>1.3500006264329654</v>
      </c>
      <c r="O120" s="16">
        <f t="shared" si="28"/>
        <v>0.9030854911097793</v>
      </c>
      <c r="P120" s="15">
        <f t="shared" si="19"/>
        <v>1.521408552125324</v>
      </c>
      <c r="Q120" s="15">
        <f t="shared" si="20"/>
        <v>1</v>
      </c>
      <c r="R120" s="15" t="s">
        <v>14</v>
      </c>
    </row>
    <row r="121" spans="1:18" s="9" customFormat="1" ht="12.75">
      <c r="A121" s="60" t="s">
        <v>41</v>
      </c>
      <c r="B121" s="66"/>
      <c r="C121" s="67"/>
      <c r="D121" s="67">
        <v>102.2</v>
      </c>
      <c r="E121" s="67"/>
      <c r="F121" s="6">
        <f t="shared" si="29"/>
        <v>0</v>
      </c>
      <c r="G121" s="65">
        <f>E121-'[1]поселения 01.09.2022'!E121</f>
        <v>0</v>
      </c>
      <c r="H121" s="6"/>
      <c r="I121" s="65"/>
      <c r="J121" s="93"/>
      <c r="K121" s="96"/>
      <c r="L121" s="96"/>
      <c r="M121" s="90">
        <f>H121-'[1]поселения 01.09.2022'!H121</f>
        <v>0</v>
      </c>
      <c r="N121" s="64"/>
      <c r="O121" s="64"/>
      <c r="P121" s="64"/>
      <c r="Q121" s="64"/>
      <c r="R121" s="64"/>
    </row>
    <row r="122" spans="1:18" s="9" customFormat="1" ht="12.75">
      <c r="A122" s="60" t="s">
        <v>42</v>
      </c>
      <c r="B122" s="66"/>
      <c r="C122" s="67">
        <v>1185.6</v>
      </c>
      <c r="D122" s="67">
        <v>1295.5</v>
      </c>
      <c r="E122" s="67">
        <v>790.4</v>
      </c>
      <c r="F122" s="6">
        <f t="shared" si="29"/>
        <v>1295.5</v>
      </c>
      <c r="G122" s="65">
        <f>E122-'[1]поселения 01.09.2022'!E122</f>
        <v>0</v>
      </c>
      <c r="H122" s="6">
        <v>1295.5</v>
      </c>
      <c r="I122" s="65"/>
      <c r="J122" s="93"/>
      <c r="K122" s="96"/>
      <c r="L122" s="96"/>
      <c r="M122" s="90">
        <f>H122-'[1]поселения 01.09.2022'!H122</f>
        <v>90.20000000000005</v>
      </c>
      <c r="N122" s="64">
        <f t="shared" si="27"/>
        <v>1.092695681511471</v>
      </c>
      <c r="O122" s="64">
        <f t="shared" si="28"/>
        <v>1</v>
      </c>
      <c r="P122" s="64">
        <f t="shared" si="19"/>
        <v>1.6390435222672066</v>
      </c>
      <c r="Q122" s="64">
        <f t="shared" si="20"/>
        <v>1</v>
      </c>
      <c r="R122" s="64"/>
    </row>
    <row r="123" spans="1:18" s="9" customFormat="1" ht="12.75">
      <c r="A123" s="60" t="s">
        <v>43</v>
      </c>
      <c r="B123" s="66"/>
      <c r="C123" s="67"/>
      <c r="D123" s="67">
        <v>134.9</v>
      </c>
      <c r="E123" s="67"/>
      <c r="F123" s="6">
        <f t="shared" si="29"/>
        <v>32.7</v>
      </c>
      <c r="G123" s="65">
        <f>E123-'[1]поселения 01.09.2022'!E123</f>
        <v>0</v>
      </c>
      <c r="H123" s="6">
        <v>32.7</v>
      </c>
      <c r="I123" s="65"/>
      <c r="J123" s="93"/>
      <c r="K123" s="96"/>
      <c r="L123" s="96"/>
      <c r="M123" s="90">
        <f>H123-'[1]поселения 01.09.2022'!H123</f>
        <v>0</v>
      </c>
      <c r="N123" s="64"/>
      <c r="O123" s="64">
        <f t="shared" si="28"/>
        <v>0.2424017790956264</v>
      </c>
      <c r="P123" s="64"/>
      <c r="Q123" s="64">
        <f t="shared" si="20"/>
        <v>1</v>
      </c>
      <c r="R123" s="64"/>
    </row>
    <row r="124" spans="1:18" s="9" customFormat="1" ht="12.75">
      <c r="A124" s="60" t="s">
        <v>44</v>
      </c>
      <c r="B124" s="66"/>
      <c r="C124" s="67">
        <v>1040.1</v>
      </c>
      <c r="D124" s="67">
        <v>1261.3</v>
      </c>
      <c r="E124" s="67">
        <v>780.1</v>
      </c>
      <c r="F124" s="6">
        <f t="shared" si="29"/>
        <v>1261.3</v>
      </c>
      <c r="G124" s="65">
        <f>E124-'[1]поселения 01.09.2022'!E124</f>
        <v>86.70000000000005</v>
      </c>
      <c r="H124" s="6">
        <v>1261.3</v>
      </c>
      <c r="I124" s="65"/>
      <c r="J124" s="93"/>
      <c r="K124" s="96"/>
      <c r="L124" s="96"/>
      <c r="M124" s="90">
        <f>H124-'[1]поселения 01.09.2022'!H124</f>
        <v>90.20000000000005</v>
      </c>
      <c r="N124" s="64">
        <f t="shared" si="27"/>
        <v>1.2126718584751466</v>
      </c>
      <c r="O124" s="64">
        <f t="shared" si="28"/>
        <v>1</v>
      </c>
      <c r="P124" s="64">
        <f t="shared" si="19"/>
        <v>1.6168439943596973</v>
      </c>
      <c r="Q124" s="64">
        <f t="shared" si="20"/>
        <v>1</v>
      </c>
      <c r="R124" s="64">
        <f>M124/G124</f>
        <v>1.0403690888119954</v>
      </c>
    </row>
    <row r="125" spans="1:18" s="9" customFormat="1" ht="12.75">
      <c r="A125" s="60" t="s">
        <v>45</v>
      </c>
      <c r="B125" s="66"/>
      <c r="C125" s="67">
        <v>1443</v>
      </c>
      <c r="D125" s="67">
        <v>1564.2</v>
      </c>
      <c r="E125" s="67">
        <v>1082.2</v>
      </c>
      <c r="F125" s="6">
        <f t="shared" si="29"/>
        <v>1443.9</v>
      </c>
      <c r="G125" s="65">
        <f>E125-'[1]поселения 01.09.2022'!E125</f>
        <v>120.20000000000005</v>
      </c>
      <c r="H125" s="67">
        <v>1443.9</v>
      </c>
      <c r="I125" s="65"/>
      <c r="J125" s="93"/>
      <c r="K125" s="95"/>
      <c r="L125" s="95"/>
      <c r="M125" s="90">
        <f>H125-'[1]поселения 01.09.2022'!H125</f>
        <v>216.4000000000001</v>
      </c>
      <c r="N125" s="64">
        <f t="shared" si="27"/>
        <v>1.0006237006237007</v>
      </c>
      <c r="O125" s="64">
        <f t="shared" si="28"/>
        <v>0.9230916762562332</v>
      </c>
      <c r="P125" s="64">
        <f t="shared" si="19"/>
        <v>1.3342265754943634</v>
      </c>
      <c r="Q125" s="64">
        <f t="shared" si="20"/>
        <v>1</v>
      </c>
      <c r="R125" s="64">
        <f>M125/G125</f>
        <v>1.8003327787021632</v>
      </c>
    </row>
    <row r="126" spans="1:18" s="9" customFormat="1" ht="12.75">
      <c r="A126" s="60" t="s">
        <v>46</v>
      </c>
      <c r="B126" s="66"/>
      <c r="C126" s="67">
        <v>1782.3</v>
      </c>
      <c r="D126" s="67">
        <v>1938.6</v>
      </c>
      <c r="E126" s="67">
        <v>1336.7</v>
      </c>
      <c r="F126" s="6">
        <f t="shared" si="29"/>
        <v>1938.6</v>
      </c>
      <c r="G126" s="65">
        <f>E126-'[1]поселения 01.09.2022'!E126</f>
        <v>148.5</v>
      </c>
      <c r="H126" s="6">
        <v>1938.6</v>
      </c>
      <c r="I126" s="65"/>
      <c r="J126" s="93"/>
      <c r="K126" s="96"/>
      <c r="L126" s="96"/>
      <c r="M126" s="90">
        <f>H126-'[1]поселения 01.09.2022'!H126</f>
        <v>156.29999999999995</v>
      </c>
      <c r="N126" s="64">
        <f t="shared" si="27"/>
        <v>1.0876956741289345</v>
      </c>
      <c r="O126" s="64">
        <f t="shared" si="28"/>
        <v>1</v>
      </c>
      <c r="P126" s="64">
        <f t="shared" si="19"/>
        <v>1.450288022742575</v>
      </c>
      <c r="Q126" s="64">
        <f t="shared" si="20"/>
        <v>1</v>
      </c>
      <c r="R126" s="64">
        <f>M126/G126</f>
        <v>1.0525252525252522</v>
      </c>
    </row>
    <row r="127" spans="1:18" s="9" customFormat="1" ht="12.75" customHeight="1">
      <c r="A127" s="60" t="s">
        <v>47</v>
      </c>
      <c r="B127" s="66"/>
      <c r="C127" s="67"/>
      <c r="D127" s="67">
        <v>134</v>
      </c>
      <c r="E127" s="67"/>
      <c r="F127" s="6">
        <f t="shared" si="29"/>
        <v>49.8</v>
      </c>
      <c r="G127" s="65">
        <f>E127-'[1]поселения 01.09.2022'!E127</f>
        <v>0</v>
      </c>
      <c r="H127" s="6">
        <v>49.8</v>
      </c>
      <c r="I127" s="65"/>
      <c r="J127" s="93"/>
      <c r="K127" s="96"/>
      <c r="L127" s="96"/>
      <c r="M127" s="90">
        <f>H127-'[1]поселения 01.09.2022'!H127</f>
        <v>0</v>
      </c>
      <c r="N127" s="64"/>
      <c r="O127" s="64">
        <f t="shared" si="28"/>
        <v>0.37164179104477607</v>
      </c>
      <c r="P127" s="64"/>
      <c r="Q127" s="64">
        <f t="shared" si="20"/>
        <v>1</v>
      </c>
      <c r="R127" s="64"/>
    </row>
    <row r="128" spans="1:18" s="9" customFormat="1" ht="12.75" customHeight="1">
      <c r="A128" s="60" t="s">
        <v>48</v>
      </c>
      <c r="B128" s="66"/>
      <c r="C128" s="67">
        <v>1347.6</v>
      </c>
      <c r="D128" s="67">
        <v>1491.9</v>
      </c>
      <c r="E128" s="67">
        <v>1010.7</v>
      </c>
      <c r="F128" s="6">
        <f t="shared" si="29"/>
        <v>1155</v>
      </c>
      <c r="G128" s="65">
        <f>E128-'[1]поселения 01.09.2022'!E128</f>
        <v>112.30000000000007</v>
      </c>
      <c r="H128" s="6">
        <v>1155</v>
      </c>
      <c r="I128" s="65"/>
      <c r="J128" s="93"/>
      <c r="K128" s="96"/>
      <c r="L128" s="96"/>
      <c r="M128" s="90">
        <f>H128-'[1]поселения 01.09.2022'!H128</f>
        <v>144.29999999999995</v>
      </c>
      <c r="N128" s="64">
        <f t="shared" si="27"/>
        <v>0.8570792520035619</v>
      </c>
      <c r="O128" s="64">
        <f t="shared" si="28"/>
        <v>0.77418057510557</v>
      </c>
      <c r="P128" s="64">
        <f t="shared" si="19"/>
        <v>1.142772336004749</v>
      </c>
      <c r="Q128" s="64">
        <f t="shared" si="20"/>
        <v>1</v>
      </c>
      <c r="R128" s="64">
        <f>M128/G128</f>
        <v>1.2849510240427415</v>
      </c>
    </row>
    <row r="129" spans="1:18" s="9" customFormat="1" ht="12.75">
      <c r="A129" s="60" t="s">
        <v>49</v>
      </c>
      <c r="B129" s="66"/>
      <c r="C129" s="65">
        <v>9164.8</v>
      </c>
      <c r="D129" s="65">
        <v>15940.7</v>
      </c>
      <c r="E129" s="65">
        <v>9164.8</v>
      </c>
      <c r="F129" s="6">
        <f t="shared" si="29"/>
        <v>14373.8</v>
      </c>
      <c r="G129" s="65">
        <f>E129-'[1]поселения 01.09.2022'!E129</f>
        <v>0</v>
      </c>
      <c r="H129" s="6">
        <v>14373.8</v>
      </c>
      <c r="I129" s="62"/>
      <c r="J129" s="93"/>
      <c r="K129" s="96"/>
      <c r="L129" s="96"/>
      <c r="M129" s="90">
        <f>H129-'[1]поселения 01.09.2022'!H129</f>
        <v>7283.099999999999</v>
      </c>
      <c r="N129" s="64">
        <f t="shared" si="27"/>
        <v>1.5683702863128492</v>
      </c>
      <c r="O129" s="64">
        <f t="shared" si="28"/>
        <v>0.9017044420884904</v>
      </c>
      <c r="P129" s="64">
        <f t="shared" si="19"/>
        <v>1.5683702863128492</v>
      </c>
      <c r="Q129" s="64">
        <f t="shared" si="20"/>
        <v>1</v>
      </c>
      <c r="R129" s="64"/>
    </row>
    <row r="130" spans="1:18" s="9" customFormat="1" ht="26.25">
      <c r="A130" s="19" t="s">
        <v>115</v>
      </c>
      <c r="B130" s="27" t="s">
        <v>116</v>
      </c>
      <c r="C130" s="85">
        <f>C131+C132+C133+C134+C135+C136+C137+C138+C139</f>
        <v>0</v>
      </c>
      <c r="D130" s="85">
        <f>D131+D132+D133+D134+D135+D136+D137+D138+D139</f>
        <v>8849.5</v>
      </c>
      <c r="E130" s="85">
        <f aca="true" t="shared" si="30" ref="E130:M130">E131+E132+E133+E134+E135+E136+E137+E138+E139</f>
        <v>0</v>
      </c>
      <c r="F130" s="85">
        <f t="shared" si="30"/>
        <v>8849.5</v>
      </c>
      <c r="G130" s="85">
        <f t="shared" si="30"/>
        <v>0</v>
      </c>
      <c r="H130" s="87">
        <f t="shared" si="30"/>
        <v>8849.5</v>
      </c>
      <c r="I130" s="85">
        <f t="shared" si="30"/>
        <v>0</v>
      </c>
      <c r="J130" s="85">
        <f t="shared" si="30"/>
        <v>0</v>
      </c>
      <c r="K130" s="85">
        <f t="shared" si="30"/>
        <v>0</v>
      </c>
      <c r="L130" s="85">
        <f t="shared" si="30"/>
        <v>0</v>
      </c>
      <c r="M130" s="85">
        <f t="shared" si="30"/>
        <v>5661.5</v>
      </c>
      <c r="N130" s="64"/>
      <c r="O130" s="15">
        <f t="shared" si="28"/>
        <v>1</v>
      </c>
      <c r="P130" s="15"/>
      <c r="Q130" s="15">
        <f t="shared" si="20"/>
        <v>1</v>
      </c>
      <c r="R130" s="64"/>
    </row>
    <row r="131" spans="1:18" s="9" customFormat="1" ht="12.75">
      <c r="A131" s="60" t="s">
        <v>41</v>
      </c>
      <c r="B131" s="66"/>
      <c r="C131" s="66"/>
      <c r="D131" s="67"/>
      <c r="E131" s="67"/>
      <c r="F131" s="6">
        <f t="shared" si="29"/>
        <v>0</v>
      </c>
      <c r="G131" s="65">
        <f>E131-'[1]поселения 01.09.2022'!E131</f>
        <v>0</v>
      </c>
      <c r="H131" s="6"/>
      <c r="I131" s="62"/>
      <c r="J131" s="63"/>
      <c r="K131" s="5"/>
      <c r="L131" s="5"/>
      <c r="M131" s="90">
        <f>H131-'[1]поселения 01.09.2022'!H131</f>
        <v>0</v>
      </c>
      <c r="N131" s="64"/>
      <c r="O131" s="64"/>
      <c r="P131" s="64"/>
      <c r="Q131" s="64"/>
      <c r="R131" s="64"/>
    </row>
    <row r="132" spans="1:18" s="9" customFormat="1" ht="12.75">
      <c r="A132" s="60" t="s">
        <v>42</v>
      </c>
      <c r="B132" s="66"/>
      <c r="C132" s="66"/>
      <c r="D132" s="67">
        <v>213</v>
      </c>
      <c r="E132" s="67"/>
      <c r="F132" s="6">
        <f t="shared" si="29"/>
        <v>213</v>
      </c>
      <c r="G132" s="65">
        <f>E132-'[1]поселения 01.09.2022'!E132</f>
        <v>0</v>
      </c>
      <c r="H132" s="6">
        <v>213</v>
      </c>
      <c r="I132" s="62"/>
      <c r="J132" s="63"/>
      <c r="K132" s="5"/>
      <c r="L132" s="5"/>
      <c r="M132" s="90">
        <f>H132-'[1]поселения 01.09.2022'!H132</f>
        <v>0</v>
      </c>
      <c r="N132" s="64"/>
      <c r="O132" s="64">
        <f t="shared" si="28"/>
        <v>1</v>
      </c>
      <c r="P132" s="64"/>
      <c r="Q132" s="64">
        <f t="shared" si="20"/>
        <v>1</v>
      </c>
      <c r="R132" s="64"/>
    </row>
    <row r="133" spans="1:18" s="9" customFormat="1" ht="12.75">
      <c r="A133" s="60" t="s">
        <v>43</v>
      </c>
      <c r="B133" s="66"/>
      <c r="C133" s="66"/>
      <c r="D133" s="67">
        <v>800</v>
      </c>
      <c r="E133" s="67"/>
      <c r="F133" s="6">
        <f t="shared" si="29"/>
        <v>800</v>
      </c>
      <c r="G133" s="65">
        <f>E133-'[1]поселения 01.09.2022'!E133</f>
        <v>0</v>
      </c>
      <c r="H133" s="6">
        <v>800</v>
      </c>
      <c r="I133" s="62"/>
      <c r="J133" s="63"/>
      <c r="K133" s="5"/>
      <c r="L133" s="5"/>
      <c r="M133" s="90">
        <f>H133-'[1]поселения 01.09.2022'!H133</f>
        <v>0</v>
      </c>
      <c r="N133" s="64"/>
      <c r="O133" s="64">
        <f t="shared" si="28"/>
        <v>1</v>
      </c>
      <c r="P133" s="64"/>
      <c r="Q133" s="64">
        <f t="shared" si="20"/>
        <v>1</v>
      </c>
      <c r="R133" s="64"/>
    </row>
    <row r="134" spans="1:18" s="9" customFormat="1" ht="12.75">
      <c r="A134" s="60" t="s">
        <v>44</v>
      </c>
      <c r="B134" s="66"/>
      <c r="C134" s="66"/>
      <c r="D134" s="67">
        <v>1059</v>
      </c>
      <c r="E134" s="67"/>
      <c r="F134" s="6">
        <f t="shared" si="29"/>
        <v>1059</v>
      </c>
      <c r="G134" s="65">
        <f>E134-'[1]поселения 01.09.2022'!E134</f>
        <v>0</v>
      </c>
      <c r="H134" s="6">
        <v>1059</v>
      </c>
      <c r="I134" s="62"/>
      <c r="J134" s="63"/>
      <c r="K134" s="5"/>
      <c r="L134" s="5"/>
      <c r="M134" s="90">
        <f>H134-'[1]поселения 01.09.2022'!H134</f>
        <v>0</v>
      </c>
      <c r="N134" s="64"/>
      <c r="O134" s="64">
        <f t="shared" si="28"/>
        <v>1</v>
      </c>
      <c r="P134" s="64"/>
      <c r="Q134" s="64">
        <f t="shared" si="20"/>
        <v>1</v>
      </c>
      <c r="R134" s="64"/>
    </row>
    <row r="135" spans="1:18" s="9" customFormat="1" ht="12.75">
      <c r="A135" s="60" t="s">
        <v>45</v>
      </c>
      <c r="B135" s="66"/>
      <c r="C135" s="66"/>
      <c r="D135" s="67"/>
      <c r="E135" s="67"/>
      <c r="F135" s="6">
        <f t="shared" si="29"/>
        <v>0</v>
      </c>
      <c r="G135" s="65">
        <f>E135-'[1]поселения 01.09.2022'!E135</f>
        <v>0</v>
      </c>
      <c r="H135" s="6"/>
      <c r="I135" s="62"/>
      <c r="J135" s="63"/>
      <c r="K135" s="5"/>
      <c r="L135" s="5"/>
      <c r="M135" s="90">
        <f>H135-'[1]поселения 01.09.2022'!H135</f>
        <v>0</v>
      </c>
      <c r="N135" s="64"/>
      <c r="O135" s="64"/>
      <c r="P135" s="64"/>
      <c r="Q135" s="64"/>
      <c r="R135" s="64"/>
    </row>
    <row r="136" spans="1:18" s="9" customFormat="1" ht="12.75">
      <c r="A136" s="60" t="s">
        <v>46</v>
      </c>
      <c r="B136" s="66"/>
      <c r="C136" s="66"/>
      <c r="D136" s="67"/>
      <c r="E136" s="67"/>
      <c r="F136" s="6">
        <f t="shared" si="29"/>
        <v>0</v>
      </c>
      <c r="G136" s="65">
        <f>E136-'[1]поселения 01.09.2022'!E136</f>
        <v>0</v>
      </c>
      <c r="H136" s="6"/>
      <c r="I136" s="62"/>
      <c r="J136" s="63"/>
      <c r="K136" s="5"/>
      <c r="L136" s="5"/>
      <c r="M136" s="90">
        <f>H136-'[1]поселения 01.09.2022'!H136</f>
        <v>0</v>
      </c>
      <c r="N136" s="64"/>
      <c r="O136" s="64"/>
      <c r="P136" s="64"/>
      <c r="Q136" s="64"/>
      <c r="R136" s="64"/>
    </row>
    <row r="137" spans="1:18" s="9" customFormat="1" ht="12.75">
      <c r="A137" s="60" t="s">
        <v>47</v>
      </c>
      <c r="B137" s="66"/>
      <c r="C137" s="66"/>
      <c r="D137" s="67"/>
      <c r="E137" s="67"/>
      <c r="F137" s="6">
        <f t="shared" si="29"/>
        <v>0</v>
      </c>
      <c r="G137" s="65">
        <f>E137-'[1]поселения 01.09.2022'!E137</f>
        <v>0</v>
      </c>
      <c r="H137" s="6"/>
      <c r="I137" s="62"/>
      <c r="J137" s="63"/>
      <c r="K137" s="5"/>
      <c r="L137" s="5"/>
      <c r="M137" s="90">
        <f>H137-'[1]поселения 01.09.2022'!H137</f>
        <v>0</v>
      </c>
      <c r="N137" s="64"/>
      <c r="O137" s="64"/>
      <c r="P137" s="64"/>
      <c r="Q137" s="64"/>
      <c r="R137" s="64"/>
    </row>
    <row r="138" spans="1:18" s="9" customFormat="1" ht="12.75">
      <c r="A138" s="60" t="s">
        <v>48</v>
      </c>
      <c r="B138" s="66"/>
      <c r="C138" s="66"/>
      <c r="D138" s="67"/>
      <c r="E138" s="67"/>
      <c r="F138" s="6">
        <f t="shared" si="29"/>
        <v>0</v>
      </c>
      <c r="G138" s="65">
        <f>E138-'[1]поселения 01.09.2022'!E138</f>
        <v>0</v>
      </c>
      <c r="H138" s="6"/>
      <c r="I138" s="62"/>
      <c r="J138" s="63"/>
      <c r="K138" s="5"/>
      <c r="L138" s="5"/>
      <c r="M138" s="90">
        <f>H138-'[1]поселения 01.09.2022'!H138</f>
        <v>0</v>
      </c>
      <c r="N138" s="64"/>
      <c r="O138" s="64"/>
      <c r="P138" s="64"/>
      <c r="Q138" s="64"/>
      <c r="R138" s="64"/>
    </row>
    <row r="139" spans="1:18" s="9" customFormat="1" ht="12.75">
      <c r="A139" s="60" t="s">
        <v>49</v>
      </c>
      <c r="B139" s="66"/>
      <c r="C139" s="66"/>
      <c r="D139" s="67">
        <v>6777.5</v>
      </c>
      <c r="E139" s="67"/>
      <c r="F139" s="6">
        <f t="shared" si="29"/>
        <v>6777.5</v>
      </c>
      <c r="G139" s="65">
        <f>E139-'[1]поселения 01.09.2022'!E139</f>
        <v>0</v>
      </c>
      <c r="H139" s="6">
        <v>6777.5</v>
      </c>
      <c r="I139" s="62"/>
      <c r="J139" s="63"/>
      <c r="K139" s="5"/>
      <c r="L139" s="5"/>
      <c r="M139" s="90">
        <f>H139-'[1]поселения 01.09.2022'!H139</f>
        <v>5661.5</v>
      </c>
      <c r="N139" s="64"/>
      <c r="O139" s="64">
        <f t="shared" si="28"/>
        <v>1</v>
      </c>
      <c r="P139" s="64"/>
      <c r="Q139" s="64">
        <f t="shared" si="20"/>
        <v>1</v>
      </c>
      <c r="R139" s="64"/>
    </row>
    <row r="140" spans="1:18" s="9" customFormat="1" ht="12.75">
      <c r="A140" s="118" t="s">
        <v>54</v>
      </c>
      <c r="B140" s="119"/>
      <c r="C140" s="12">
        <f>C141+C142+C143+C144+C145+C146+C147+C148+C149</f>
        <v>46807.09999999999</v>
      </c>
      <c r="D140" s="12">
        <f>D141+D142+D143+D144+D145+D146+D147+D148+D149</f>
        <v>63628.200000000004</v>
      </c>
      <c r="E140" s="12">
        <f>E141+E142+E143+E144+E145+E146+E147+E148+E149</f>
        <v>37298.09999999999</v>
      </c>
      <c r="F140" s="12">
        <f>F141+F142+F143+F144+F145+F146+F147+F148+F149</f>
        <v>54826.7</v>
      </c>
      <c r="G140" s="12">
        <f>G141+G142+G143+G144+G145+G146+G147+G148+G149</f>
        <v>2933.9</v>
      </c>
      <c r="H140" s="4">
        <f>H141+H142+H143+H144+H145+H146+H147+H148+H149</f>
        <v>54826.7</v>
      </c>
      <c r="I140" s="12">
        <f>I141+I142+I143+I144+I145+I146+I147+I148+I149</f>
        <v>0</v>
      </c>
      <c r="J140" s="30">
        <f aca="true" t="shared" si="31" ref="J140:J148">H140/C140</f>
        <v>1.1713329815348528</v>
      </c>
      <c r="K140" s="5" t="e">
        <f>H140/#REF!</f>
        <v>#REF!</v>
      </c>
      <c r="L140" s="5" t="e">
        <f>H140/#REF!</f>
        <v>#REF!</v>
      </c>
      <c r="M140" s="12">
        <f>M141+M142+M143+M144+M145+M146+M147+M148+M149</f>
        <v>16223.699999999999</v>
      </c>
      <c r="N140" s="15">
        <f t="shared" si="27"/>
        <v>1.1713329815348528</v>
      </c>
      <c r="O140" s="15">
        <f t="shared" si="28"/>
        <v>0.861672968903725</v>
      </c>
      <c r="P140" s="15">
        <f t="shared" si="19"/>
        <v>1.4699595957971052</v>
      </c>
      <c r="Q140" s="15">
        <f t="shared" si="20"/>
        <v>1</v>
      </c>
      <c r="R140" s="15" t="s">
        <v>14</v>
      </c>
    </row>
    <row r="141" spans="1:18" s="9" customFormat="1" ht="12.75">
      <c r="A141" s="20" t="s">
        <v>41</v>
      </c>
      <c r="B141" s="21"/>
      <c r="C141" s="4">
        <f aca="true" t="shared" si="32" ref="C141:C149">C111+C99+C121</f>
        <v>5040.2</v>
      </c>
      <c r="D141" s="4">
        <f>D111+D99+D121+D131</f>
        <v>5147.9</v>
      </c>
      <c r="E141" s="4">
        <f>E111+E99+E121+E131</f>
        <v>3780.2</v>
      </c>
      <c r="F141" s="4">
        <f>F111+F99+F121+F131</f>
        <v>3882.2999999999997</v>
      </c>
      <c r="G141" s="4">
        <f aca="true" t="shared" si="33" ref="G141:I148">G111+G99+G121</f>
        <v>412</v>
      </c>
      <c r="H141" s="4">
        <f t="shared" si="33"/>
        <v>3882.2999999999997</v>
      </c>
      <c r="I141" s="4">
        <f t="shared" si="33"/>
        <v>0</v>
      </c>
      <c r="J141" s="30">
        <f t="shared" si="31"/>
        <v>0.7702670528947264</v>
      </c>
      <c r="K141" s="5" t="e">
        <f>H141/#REF!</f>
        <v>#REF!</v>
      </c>
      <c r="L141" s="5" t="e">
        <f>H141/#REF!</f>
        <v>#REF!</v>
      </c>
      <c r="M141" s="4">
        <f aca="true" t="shared" si="34" ref="M141:M148">M111+M99+M121</f>
        <v>514.1999999999998</v>
      </c>
      <c r="N141" s="15">
        <f t="shared" si="27"/>
        <v>0.7702670528947264</v>
      </c>
      <c r="O141" s="16">
        <f t="shared" si="28"/>
        <v>0.754152178558247</v>
      </c>
      <c r="P141" s="15">
        <f t="shared" si="19"/>
        <v>1.0270091529548702</v>
      </c>
      <c r="Q141" s="15">
        <f t="shared" si="20"/>
        <v>1</v>
      </c>
      <c r="R141" s="15">
        <f aca="true" t="shared" si="35" ref="R141:R148">M141/G141</f>
        <v>1.248058252427184</v>
      </c>
    </row>
    <row r="142" spans="1:18" s="9" customFormat="1" ht="12.75">
      <c r="A142" s="20" t="s">
        <v>42</v>
      </c>
      <c r="B142" s="11"/>
      <c r="C142" s="4">
        <f t="shared" si="32"/>
        <v>4268.9</v>
      </c>
      <c r="D142" s="4">
        <f>D112+D100+D122+D132</f>
        <v>4597.299999999999</v>
      </c>
      <c r="E142" s="4">
        <f>E112+E100+E122+E132</f>
        <v>3102.9</v>
      </c>
      <c r="F142" s="4">
        <f>F112+F100+F122+F132</f>
        <v>3821</v>
      </c>
      <c r="G142" s="4">
        <f t="shared" si="33"/>
        <v>248.9000000000001</v>
      </c>
      <c r="H142" s="4">
        <f>H112+H100+H122+H132</f>
        <v>3821</v>
      </c>
      <c r="I142" s="4">
        <f t="shared" si="33"/>
        <v>0</v>
      </c>
      <c r="J142" s="30">
        <f t="shared" si="31"/>
        <v>0.8950783574222868</v>
      </c>
      <c r="K142" s="5" t="e">
        <f>H142/#REF!</f>
        <v>#REF!</v>
      </c>
      <c r="L142" s="5" t="e">
        <f>H142/#REF!</f>
        <v>#REF!</v>
      </c>
      <c r="M142" s="4">
        <f t="shared" si="34"/>
        <v>339.10000000000014</v>
      </c>
      <c r="N142" s="15">
        <f t="shared" si="27"/>
        <v>0.8950783574222868</v>
      </c>
      <c r="O142" s="16">
        <f t="shared" si="28"/>
        <v>0.8311400169664804</v>
      </c>
      <c r="P142" s="15">
        <f t="shared" si="19"/>
        <v>1.231428663508331</v>
      </c>
      <c r="Q142" s="15">
        <f t="shared" si="20"/>
        <v>1</v>
      </c>
      <c r="R142" s="15">
        <f t="shared" si="35"/>
        <v>1.3623945359582161</v>
      </c>
    </row>
    <row r="143" spans="1:18" s="9" customFormat="1" ht="12.75">
      <c r="A143" s="20" t="s">
        <v>43</v>
      </c>
      <c r="B143" s="11"/>
      <c r="C143" s="4">
        <f t="shared" si="32"/>
        <v>3778.8999999999996</v>
      </c>
      <c r="D143" s="4">
        <f>D113+D101+D123+D133</f>
        <v>4719.299999999999</v>
      </c>
      <c r="E143" s="4">
        <f>E113+E101+E123+E133</f>
        <v>2834.2</v>
      </c>
      <c r="F143" s="4">
        <f>F113+F101+F123+F133</f>
        <v>3769.5999999999995</v>
      </c>
      <c r="G143" s="4">
        <f>G113+G101+G123+G133</f>
        <v>306.9000000000001</v>
      </c>
      <c r="H143" s="4">
        <f>H113+H101+H123+H133</f>
        <v>3769.5999999999995</v>
      </c>
      <c r="I143" s="4">
        <f>I113+I101+I123+I133</f>
        <v>0</v>
      </c>
      <c r="J143" s="4">
        <f>J113+J101+J123+J133</f>
        <v>0</v>
      </c>
      <c r="K143" s="4">
        <f>K113+K101+K123+K133</f>
        <v>0</v>
      </c>
      <c r="L143" s="4">
        <f>L113+L101+L123+L133</f>
        <v>0</v>
      </c>
      <c r="M143" s="4">
        <f>M113+M101+M123+M133</f>
        <v>409.1999999999998</v>
      </c>
      <c r="N143" s="15">
        <f t="shared" si="27"/>
        <v>0.9975389663658736</v>
      </c>
      <c r="O143" s="16">
        <f t="shared" si="28"/>
        <v>0.7987625283410675</v>
      </c>
      <c r="P143" s="15">
        <f t="shared" si="19"/>
        <v>1.3300402229906145</v>
      </c>
      <c r="Q143" s="15">
        <f t="shared" si="20"/>
        <v>1</v>
      </c>
      <c r="R143" s="15">
        <f t="shared" si="35"/>
        <v>1.3333333333333324</v>
      </c>
    </row>
    <row r="144" spans="1:18" s="9" customFormat="1" ht="12.75">
      <c r="A144" s="20" t="s">
        <v>44</v>
      </c>
      <c r="B144" s="21"/>
      <c r="C144" s="4">
        <f t="shared" si="32"/>
        <v>3644.4999999999995</v>
      </c>
      <c r="D144" s="4">
        <f>D114+D102+D124+D134</f>
        <v>4930.2</v>
      </c>
      <c r="E144" s="4">
        <f>E114+E102+E124+E134</f>
        <v>2733.5</v>
      </c>
      <c r="F144" s="4">
        <f>F114+F102+F124+F134</f>
        <v>4900.7</v>
      </c>
      <c r="G144" s="4">
        <f t="shared" si="33"/>
        <v>295.8000000000002</v>
      </c>
      <c r="H144" s="4">
        <f>H114+H102+H124+H134</f>
        <v>4900.7</v>
      </c>
      <c r="I144" s="4">
        <f t="shared" si="33"/>
        <v>0</v>
      </c>
      <c r="J144" s="30">
        <f t="shared" si="31"/>
        <v>1.344683770064481</v>
      </c>
      <c r="K144" s="5" t="e">
        <f>H144/#REF!</f>
        <v>#REF!</v>
      </c>
      <c r="L144" s="5" t="e">
        <f>H144/#REF!</f>
        <v>#REF!</v>
      </c>
      <c r="M144" s="4">
        <f t="shared" si="34"/>
        <v>90.20000000000005</v>
      </c>
      <c r="N144" s="15">
        <f t="shared" si="27"/>
        <v>1.344683770064481</v>
      </c>
      <c r="O144" s="16">
        <f t="shared" si="28"/>
        <v>0.9940164699200844</v>
      </c>
      <c r="P144" s="15">
        <f t="shared" si="19"/>
        <v>1.7928297055057618</v>
      </c>
      <c r="Q144" s="15">
        <f t="shared" si="20"/>
        <v>1</v>
      </c>
      <c r="R144" s="15">
        <f t="shared" si="35"/>
        <v>0.3049357674104124</v>
      </c>
    </row>
    <row r="145" spans="1:18" s="9" customFormat="1" ht="12.75">
      <c r="A145" s="20" t="s">
        <v>45</v>
      </c>
      <c r="B145" s="11"/>
      <c r="C145" s="4">
        <f t="shared" si="32"/>
        <v>5366.2</v>
      </c>
      <c r="D145" s="4">
        <f>D115+D103+D125+D135</f>
        <v>5492.9</v>
      </c>
      <c r="E145" s="4">
        <f>E115+E103+E125+E135</f>
        <v>4024.5999999999995</v>
      </c>
      <c r="F145" s="4">
        <f>F115+F103+F125+F135</f>
        <v>4386.299999999999</v>
      </c>
      <c r="G145" s="4">
        <f t="shared" si="33"/>
        <v>439.0999999999997</v>
      </c>
      <c r="H145" s="4">
        <f t="shared" si="33"/>
        <v>4386.299999999999</v>
      </c>
      <c r="I145" s="4">
        <f t="shared" si="33"/>
        <v>0</v>
      </c>
      <c r="J145" s="30">
        <f t="shared" si="31"/>
        <v>0.81739405911073</v>
      </c>
      <c r="K145" s="5" t="e">
        <f>H145/#REF!</f>
        <v>#REF!</v>
      </c>
      <c r="L145" s="5" t="e">
        <f>H145/#REF!</f>
        <v>#REF!</v>
      </c>
      <c r="M145" s="4">
        <f t="shared" si="34"/>
        <v>535.0999999999999</v>
      </c>
      <c r="N145" s="15">
        <f t="shared" si="27"/>
        <v>0.81739405911073</v>
      </c>
      <c r="O145" s="16">
        <f t="shared" si="28"/>
        <v>0.7985399333685302</v>
      </c>
      <c r="P145" s="15">
        <f t="shared" si="19"/>
        <v>1.0898722854445162</v>
      </c>
      <c r="Q145" s="15">
        <f t="shared" si="20"/>
        <v>1</v>
      </c>
      <c r="R145" s="15">
        <f t="shared" si="35"/>
        <v>1.2186290138920526</v>
      </c>
    </row>
    <row r="146" spans="1:18" s="9" customFormat="1" ht="12.75">
      <c r="A146" s="20" t="s">
        <v>46</v>
      </c>
      <c r="B146" s="11"/>
      <c r="C146" s="4">
        <f t="shared" si="32"/>
        <v>5121.8</v>
      </c>
      <c r="D146" s="4">
        <f>D116+D104+D126+D136</f>
        <v>5283.6</v>
      </c>
      <c r="E146" s="4">
        <f>E116+E104+E126+E136</f>
        <v>3841.3999999999996</v>
      </c>
      <c r="F146" s="4">
        <f>F116+F104+F126+F136</f>
        <v>4713.5</v>
      </c>
      <c r="G146" s="4">
        <f t="shared" si="33"/>
        <v>418.8000000000002</v>
      </c>
      <c r="H146" s="4">
        <f>H116+H104+H126+H136</f>
        <v>4713.5</v>
      </c>
      <c r="I146" s="4">
        <f t="shared" si="33"/>
        <v>0</v>
      </c>
      <c r="J146" s="30">
        <f t="shared" si="31"/>
        <v>0.9202819321332344</v>
      </c>
      <c r="K146" s="5" t="e">
        <f>H146/#REF!</f>
        <v>#REF!</v>
      </c>
      <c r="L146" s="5" t="e">
        <f>H146/#REF!</f>
        <v>#REF!</v>
      </c>
      <c r="M146" s="4">
        <f>M116+M104+M126</f>
        <v>426.4999999999998</v>
      </c>
      <c r="N146" s="15">
        <f t="shared" si="27"/>
        <v>0.9202819321332344</v>
      </c>
      <c r="O146" s="16">
        <f t="shared" si="28"/>
        <v>0.8921000832765538</v>
      </c>
      <c r="P146" s="15">
        <f t="shared" si="19"/>
        <v>1.2270266048836362</v>
      </c>
      <c r="Q146" s="15">
        <f t="shared" si="20"/>
        <v>1</v>
      </c>
      <c r="R146" s="15">
        <f t="shared" si="35"/>
        <v>1.0183858643744021</v>
      </c>
    </row>
    <row r="147" spans="1:18" s="9" customFormat="1" ht="12.75">
      <c r="A147" s="20" t="s">
        <v>47</v>
      </c>
      <c r="B147" s="11"/>
      <c r="C147" s="4">
        <f t="shared" si="32"/>
        <v>3725.7999999999997</v>
      </c>
      <c r="D147" s="4">
        <f>D117+D105+D127+D137</f>
        <v>3865.2999999999997</v>
      </c>
      <c r="E147" s="4">
        <f>E117+E105+E127+E137</f>
        <v>2794.3999999999996</v>
      </c>
      <c r="F147" s="4">
        <f>F117+F105+F127+F137</f>
        <v>2928.3</v>
      </c>
      <c r="G147" s="4">
        <f t="shared" si="33"/>
        <v>302.5</v>
      </c>
      <c r="H147" s="4">
        <f t="shared" si="33"/>
        <v>2928.3</v>
      </c>
      <c r="I147" s="4">
        <f t="shared" si="33"/>
        <v>0</v>
      </c>
      <c r="J147" s="30">
        <f t="shared" si="31"/>
        <v>0.7859520103065114</v>
      </c>
      <c r="K147" s="5" t="e">
        <f>H147/#REF!</f>
        <v>#REF!</v>
      </c>
      <c r="L147" s="5" t="e">
        <f>H147/#REF!</f>
        <v>#REF!</v>
      </c>
      <c r="M147" s="4">
        <f t="shared" si="34"/>
        <v>386.7000000000003</v>
      </c>
      <c r="N147" s="15">
        <f t="shared" si="27"/>
        <v>0.7859520103065114</v>
      </c>
      <c r="O147" s="16">
        <f t="shared" si="28"/>
        <v>0.7575867332419218</v>
      </c>
      <c r="P147" s="15">
        <f t="shared" si="19"/>
        <v>1.0479172630976241</v>
      </c>
      <c r="Q147" s="15">
        <f t="shared" si="20"/>
        <v>1</v>
      </c>
      <c r="R147" s="15">
        <f t="shared" si="35"/>
        <v>1.2783471074380175</v>
      </c>
    </row>
    <row r="148" spans="1:18" ht="12.75">
      <c r="A148" s="20" t="s">
        <v>48</v>
      </c>
      <c r="B148" s="11"/>
      <c r="C148" s="4">
        <f t="shared" si="32"/>
        <v>6215</v>
      </c>
      <c r="D148" s="4">
        <f>D118+D106+D128+D138</f>
        <v>6364.799999999999</v>
      </c>
      <c r="E148" s="4">
        <f>E118+E106+E128+E138</f>
        <v>4661.3</v>
      </c>
      <c r="F148" s="4">
        <f>F118+F106+F128+F138</f>
        <v>4805</v>
      </c>
      <c r="G148" s="4">
        <f t="shared" si="33"/>
        <v>509.9</v>
      </c>
      <c r="H148" s="4">
        <f>H118+H106+H128+H138</f>
        <v>4805</v>
      </c>
      <c r="I148" s="4">
        <f t="shared" si="33"/>
        <v>0</v>
      </c>
      <c r="J148" s="30">
        <f t="shared" si="31"/>
        <v>0.7731295253419147</v>
      </c>
      <c r="K148" s="5" t="e">
        <f>H148/#REF!</f>
        <v>#REF!</v>
      </c>
      <c r="L148" s="5" t="e">
        <f>H148/#REF!</f>
        <v>#REF!</v>
      </c>
      <c r="M148" s="4">
        <f t="shared" si="34"/>
        <v>541.8999999999999</v>
      </c>
      <c r="N148" s="15">
        <f t="shared" si="27"/>
        <v>0.7731295253419147</v>
      </c>
      <c r="O148" s="16">
        <f t="shared" si="28"/>
        <v>0.7549333836098543</v>
      </c>
      <c r="P148" s="15">
        <f t="shared" si="19"/>
        <v>1.030828309699011</v>
      </c>
      <c r="Q148" s="15">
        <f t="shared" si="20"/>
        <v>1</v>
      </c>
      <c r="R148" s="15">
        <f t="shared" si="35"/>
        <v>1.0627574034124336</v>
      </c>
    </row>
    <row r="149" spans="1:18" ht="12.75">
      <c r="A149" s="20" t="s">
        <v>49</v>
      </c>
      <c r="B149" s="11"/>
      <c r="C149" s="4">
        <f t="shared" si="32"/>
        <v>9645.8</v>
      </c>
      <c r="D149" s="4">
        <f>D119+D107+D129+D139</f>
        <v>23226.9</v>
      </c>
      <c r="E149" s="4">
        <f>E119+E107+E129+E139</f>
        <v>9525.599999999999</v>
      </c>
      <c r="F149" s="4">
        <f>F119+F107+F129+F139</f>
        <v>21620</v>
      </c>
      <c r="G149" s="4">
        <f>G119+G107+G129+G139</f>
        <v>0</v>
      </c>
      <c r="H149" s="4">
        <f>H119+H107+H129+H139</f>
        <v>21620</v>
      </c>
      <c r="I149" s="4">
        <f>I119+I107+I129+I139</f>
        <v>0</v>
      </c>
      <c r="J149" s="4">
        <f>J119+J107+J129+J139</f>
        <v>0</v>
      </c>
      <c r="K149" s="4">
        <f>K119+K107+K129+K139</f>
        <v>0</v>
      </c>
      <c r="L149" s="4">
        <f>L119+L107+L129+L139</f>
        <v>0</v>
      </c>
      <c r="M149" s="4">
        <f>M119+M107+M129+M139</f>
        <v>12980.8</v>
      </c>
      <c r="N149" s="15" t="s">
        <v>14</v>
      </c>
      <c r="O149" s="16">
        <f t="shared" si="28"/>
        <v>0.9308172851306028</v>
      </c>
      <c r="P149" s="15" t="s">
        <v>14</v>
      </c>
      <c r="Q149" s="15">
        <f t="shared" si="20"/>
        <v>1</v>
      </c>
      <c r="R149" s="15"/>
    </row>
    <row r="150" spans="1:18" s="89" customFormat="1" ht="16.5">
      <c r="A150" s="120" t="s">
        <v>35</v>
      </c>
      <c r="B150" s="121"/>
      <c r="C150" s="17">
        <f aca="true" t="shared" si="36" ref="C150:I150">C140+C88</f>
        <v>97498.19999999998</v>
      </c>
      <c r="D150" s="17">
        <f t="shared" si="36"/>
        <v>117213.20000000001</v>
      </c>
      <c r="E150" s="17">
        <f t="shared" si="36"/>
        <v>64717.29999999999</v>
      </c>
      <c r="F150" s="17">
        <f t="shared" si="36"/>
        <v>85139.79999999999</v>
      </c>
      <c r="G150" s="17">
        <f t="shared" si="36"/>
        <v>6879.700000000001</v>
      </c>
      <c r="H150" s="17">
        <f>H140+H88</f>
        <v>90453.79999999999</v>
      </c>
      <c r="I150" s="73">
        <f t="shared" si="36"/>
        <v>0</v>
      </c>
      <c r="J150" s="18">
        <f aca="true" t="shared" si="37" ref="J150:J159">H150/C150</f>
        <v>0.9277484097142307</v>
      </c>
      <c r="K150" s="18" t="e">
        <f>H150/#REF!</f>
        <v>#REF!</v>
      </c>
      <c r="L150" s="18" t="e">
        <f>H150/#REF!</f>
        <v>#REF!</v>
      </c>
      <c r="M150" s="17">
        <f>M140+M88</f>
        <v>21995.3</v>
      </c>
      <c r="N150" s="88">
        <f t="shared" si="27"/>
        <v>0.9277484097142307</v>
      </c>
      <c r="O150" s="88">
        <f t="shared" si="28"/>
        <v>0.7717031870130666</v>
      </c>
      <c r="P150" s="75">
        <f t="shared" si="19"/>
        <v>1.397675737399428</v>
      </c>
      <c r="Q150" s="75">
        <f t="shared" si="20"/>
        <v>1.0624149927530955</v>
      </c>
      <c r="R150" s="88" t="s">
        <v>14</v>
      </c>
    </row>
    <row r="151" spans="1:18" ht="16.5">
      <c r="A151" s="22" t="s">
        <v>41</v>
      </c>
      <c r="B151" s="23"/>
      <c r="C151" s="24">
        <f aca="true" t="shared" si="38" ref="C151:I159">C89+C141</f>
        <v>8879</v>
      </c>
      <c r="D151" s="24">
        <f t="shared" si="38"/>
        <v>8986.7</v>
      </c>
      <c r="E151" s="24">
        <f t="shared" si="38"/>
        <v>5729</v>
      </c>
      <c r="F151" s="24">
        <f t="shared" si="38"/>
        <v>5831.099999999999</v>
      </c>
      <c r="G151" s="24">
        <f t="shared" si="38"/>
        <v>743.2</v>
      </c>
      <c r="H151" s="24">
        <f t="shared" si="38"/>
        <v>6091.1</v>
      </c>
      <c r="I151" s="74">
        <f t="shared" si="38"/>
        <v>0</v>
      </c>
      <c r="J151" s="50">
        <f t="shared" si="37"/>
        <v>0.686011938281338</v>
      </c>
      <c r="K151" s="50" t="e">
        <f>H151/#REF!</f>
        <v>#REF!</v>
      </c>
      <c r="L151" s="50" t="e">
        <f>H151/#REF!</f>
        <v>#REF!</v>
      </c>
      <c r="M151" s="24">
        <f aca="true" t="shared" si="39" ref="M151:M159">M89+M141</f>
        <v>941.5</v>
      </c>
      <c r="N151" s="80">
        <f t="shared" si="27"/>
        <v>0.686011938281338</v>
      </c>
      <c r="O151" s="51">
        <f t="shared" si="28"/>
        <v>0.6777905126464664</v>
      </c>
      <c r="P151" s="75">
        <f aca="true" t="shared" si="40" ref="P151:P159">H151/E151</f>
        <v>1.0632047477744808</v>
      </c>
      <c r="Q151" s="75">
        <f aca="true" t="shared" si="41" ref="Q151:Q159">H151/F151</f>
        <v>1.0445884995969887</v>
      </c>
      <c r="R151" s="88">
        <f aca="true" t="shared" si="42" ref="R151:R159">M151/G151</f>
        <v>1.2668191603875134</v>
      </c>
    </row>
    <row r="152" spans="1:18" ht="16.5">
      <c r="A152" s="22" t="s">
        <v>42</v>
      </c>
      <c r="B152" s="23"/>
      <c r="C152" s="24">
        <f t="shared" si="38"/>
        <v>5878.2</v>
      </c>
      <c r="D152" s="24">
        <f t="shared" si="38"/>
        <v>6236.999999999999</v>
      </c>
      <c r="E152" s="24">
        <f t="shared" si="38"/>
        <v>3895.5</v>
      </c>
      <c r="F152" s="24">
        <f t="shared" si="38"/>
        <v>4644</v>
      </c>
      <c r="G152" s="24">
        <f t="shared" si="38"/>
        <v>415.5000000000001</v>
      </c>
      <c r="H152" s="24">
        <f t="shared" si="38"/>
        <v>4878.3</v>
      </c>
      <c r="I152" s="74">
        <f t="shared" si="38"/>
        <v>0</v>
      </c>
      <c r="J152" s="50">
        <f t="shared" si="37"/>
        <v>0.8298969072164949</v>
      </c>
      <c r="K152" s="50" t="e">
        <f>H152/#REF!</f>
        <v>#REF!</v>
      </c>
      <c r="L152" s="50" t="e">
        <f>H152/#REF!</f>
        <v>#REF!</v>
      </c>
      <c r="M152" s="24">
        <f t="shared" si="39"/>
        <v>500.60000000000014</v>
      </c>
      <c r="N152" s="80">
        <f t="shared" si="27"/>
        <v>0.8298969072164949</v>
      </c>
      <c r="O152" s="51">
        <f t="shared" si="28"/>
        <v>0.7821548821548823</v>
      </c>
      <c r="P152" s="75">
        <f t="shared" si="40"/>
        <v>1.252291105121294</v>
      </c>
      <c r="Q152" s="75">
        <f t="shared" si="41"/>
        <v>1.050452196382429</v>
      </c>
      <c r="R152" s="88">
        <f t="shared" si="42"/>
        <v>1.2048134777376656</v>
      </c>
    </row>
    <row r="153" spans="1:18" ht="16.5">
      <c r="A153" s="22" t="s">
        <v>43</v>
      </c>
      <c r="B153" s="23"/>
      <c r="C153" s="24">
        <f t="shared" si="38"/>
        <v>7292.099999999999</v>
      </c>
      <c r="D153" s="24">
        <f t="shared" si="38"/>
        <v>9055.399999999998</v>
      </c>
      <c r="E153" s="24">
        <f t="shared" si="38"/>
        <v>4386.9</v>
      </c>
      <c r="F153" s="24">
        <f t="shared" si="38"/>
        <v>6145.2</v>
      </c>
      <c r="G153" s="24">
        <f t="shared" si="38"/>
        <v>603.9000000000001</v>
      </c>
      <c r="H153" s="24">
        <f t="shared" si="38"/>
        <v>8202.599999999999</v>
      </c>
      <c r="I153" s="74">
        <f t="shared" si="38"/>
        <v>0</v>
      </c>
      <c r="J153" s="50">
        <f t="shared" si="37"/>
        <v>1.124861151108734</v>
      </c>
      <c r="K153" s="50" t="e">
        <f>H153/#REF!</f>
        <v>#REF!</v>
      </c>
      <c r="L153" s="50" t="e">
        <f>H153/#REF!</f>
        <v>#REF!</v>
      </c>
      <c r="M153" s="24">
        <f t="shared" si="39"/>
        <v>809.1999999999998</v>
      </c>
      <c r="N153" s="80">
        <f t="shared" si="27"/>
        <v>1.124861151108734</v>
      </c>
      <c r="O153" s="51">
        <f t="shared" si="28"/>
        <v>0.9058241491264881</v>
      </c>
      <c r="P153" s="75">
        <f t="shared" si="40"/>
        <v>1.8697941598851122</v>
      </c>
      <c r="Q153" s="75">
        <f t="shared" si="41"/>
        <v>1.3347978910369067</v>
      </c>
      <c r="R153" s="88">
        <f t="shared" si="42"/>
        <v>1.339956946514323</v>
      </c>
    </row>
    <row r="154" spans="1:18" ht="16.5">
      <c r="A154" s="22" t="s">
        <v>44</v>
      </c>
      <c r="B154" s="23"/>
      <c r="C154" s="24">
        <f t="shared" si="38"/>
        <v>6900.4</v>
      </c>
      <c r="D154" s="24">
        <f t="shared" si="38"/>
        <v>8655.1</v>
      </c>
      <c r="E154" s="24">
        <f t="shared" si="38"/>
        <v>4202.7</v>
      </c>
      <c r="F154" s="24">
        <f t="shared" si="38"/>
        <v>6838.9</v>
      </c>
      <c r="G154" s="24">
        <f t="shared" si="38"/>
        <v>521.4000000000001</v>
      </c>
      <c r="H154" s="24">
        <f t="shared" si="38"/>
        <v>7009.700000000001</v>
      </c>
      <c r="I154" s="74">
        <f t="shared" si="38"/>
        <v>0</v>
      </c>
      <c r="J154" s="50">
        <f t="shared" si="37"/>
        <v>1.0158396614689005</v>
      </c>
      <c r="K154" s="50" t="e">
        <f>H154/#REF!</f>
        <v>#REF!</v>
      </c>
      <c r="L154" s="50" t="e">
        <f>H154/#REF!</f>
        <v>#REF!</v>
      </c>
      <c r="M154" s="24">
        <f t="shared" si="39"/>
        <v>486.60000000000025</v>
      </c>
      <c r="N154" s="80">
        <f t="shared" si="27"/>
        <v>1.0158396614689005</v>
      </c>
      <c r="O154" s="51">
        <f t="shared" si="28"/>
        <v>0.8098924333629883</v>
      </c>
      <c r="P154" s="75">
        <f t="shared" si="40"/>
        <v>1.667903966497728</v>
      </c>
      <c r="Q154" s="75">
        <f t="shared" si="41"/>
        <v>1.0249747766453672</v>
      </c>
      <c r="R154" s="88">
        <f t="shared" si="42"/>
        <v>0.9332566168009209</v>
      </c>
    </row>
    <row r="155" spans="1:18" ht="16.5">
      <c r="A155" s="22" t="s">
        <v>45</v>
      </c>
      <c r="B155" s="23"/>
      <c r="C155" s="24">
        <f t="shared" si="38"/>
        <v>6929.099999999999</v>
      </c>
      <c r="D155" s="24">
        <f t="shared" si="38"/>
        <v>7055.799999999999</v>
      </c>
      <c r="E155" s="24">
        <f t="shared" si="38"/>
        <v>4825.4</v>
      </c>
      <c r="F155" s="24">
        <f t="shared" si="38"/>
        <v>5187.099999999999</v>
      </c>
      <c r="G155" s="24">
        <f t="shared" si="38"/>
        <v>549.6999999999997</v>
      </c>
      <c r="H155" s="24">
        <f t="shared" si="38"/>
        <v>5524.799999999999</v>
      </c>
      <c r="I155" s="74">
        <f t="shared" si="38"/>
        <v>0</v>
      </c>
      <c r="J155" s="50">
        <f t="shared" si="37"/>
        <v>0.7973329869680045</v>
      </c>
      <c r="K155" s="50" t="e">
        <f>H155/#REF!</f>
        <v>#REF!</v>
      </c>
      <c r="L155" s="50" t="e">
        <f>H155/#REF!</f>
        <v>#REF!</v>
      </c>
      <c r="M155" s="24">
        <f t="shared" si="39"/>
        <v>750</v>
      </c>
      <c r="N155" s="80">
        <f t="shared" si="27"/>
        <v>0.7973329869680045</v>
      </c>
      <c r="O155" s="51">
        <f t="shared" si="28"/>
        <v>0.7830153915927321</v>
      </c>
      <c r="P155" s="75">
        <f t="shared" si="40"/>
        <v>1.1449413520122684</v>
      </c>
      <c r="Q155" s="75">
        <f t="shared" si="41"/>
        <v>1.0651038152339458</v>
      </c>
      <c r="R155" s="88">
        <f t="shared" si="42"/>
        <v>1.3643805712206665</v>
      </c>
    </row>
    <row r="156" spans="1:18" ht="16.5">
      <c r="A156" s="22" t="s">
        <v>46</v>
      </c>
      <c r="B156" s="23"/>
      <c r="C156" s="24">
        <f t="shared" si="38"/>
        <v>9698</v>
      </c>
      <c r="D156" s="24">
        <f t="shared" si="38"/>
        <v>10349.6</v>
      </c>
      <c r="E156" s="24">
        <f t="shared" si="38"/>
        <v>6283.5</v>
      </c>
      <c r="F156" s="24">
        <f t="shared" si="38"/>
        <v>7645.400000000001</v>
      </c>
      <c r="G156" s="24">
        <f t="shared" si="38"/>
        <v>744.3000000000003</v>
      </c>
      <c r="H156" s="24">
        <f t="shared" si="38"/>
        <v>7755</v>
      </c>
      <c r="I156" s="74">
        <f t="shared" si="38"/>
        <v>0</v>
      </c>
      <c r="J156" s="50">
        <f t="shared" si="37"/>
        <v>0.7996494122499485</v>
      </c>
      <c r="K156" s="50" t="e">
        <f>H156/#REF!</f>
        <v>#REF!</v>
      </c>
      <c r="L156" s="50" t="e">
        <f>H156/#REF!</f>
        <v>#REF!</v>
      </c>
      <c r="M156" s="24">
        <f t="shared" si="39"/>
        <v>861.1999999999999</v>
      </c>
      <c r="N156" s="80">
        <f t="shared" si="27"/>
        <v>0.7996494122499485</v>
      </c>
      <c r="O156" s="51">
        <f t="shared" si="28"/>
        <v>0.7493043209399397</v>
      </c>
      <c r="P156" s="75">
        <f t="shared" si="40"/>
        <v>1.2341847696347577</v>
      </c>
      <c r="Q156" s="75">
        <f t="shared" si="41"/>
        <v>1.0143354173751535</v>
      </c>
      <c r="R156" s="88">
        <f t="shared" si="42"/>
        <v>1.1570603251377127</v>
      </c>
    </row>
    <row r="157" spans="1:18" ht="16.5">
      <c r="A157" s="22" t="s">
        <v>47</v>
      </c>
      <c r="B157" s="23"/>
      <c r="C157" s="24">
        <f t="shared" si="38"/>
        <v>5855.2</v>
      </c>
      <c r="D157" s="24">
        <f t="shared" si="38"/>
        <v>5994.7</v>
      </c>
      <c r="E157" s="24">
        <f t="shared" si="38"/>
        <v>3850.7</v>
      </c>
      <c r="F157" s="24">
        <f t="shared" si="38"/>
        <v>3984.6000000000004</v>
      </c>
      <c r="G157" s="24">
        <f t="shared" si="38"/>
        <v>449.50000000000006</v>
      </c>
      <c r="H157" s="24">
        <f t="shared" si="38"/>
        <v>4446</v>
      </c>
      <c r="I157" s="74">
        <f t="shared" si="38"/>
        <v>0</v>
      </c>
      <c r="J157" s="50">
        <f t="shared" si="37"/>
        <v>0.7593250444049734</v>
      </c>
      <c r="K157" s="50" t="e">
        <f>H157/#REF!</f>
        <v>#REF!</v>
      </c>
      <c r="L157" s="50" t="e">
        <f>H157/#REF!</f>
        <v>#REF!</v>
      </c>
      <c r="M157" s="24">
        <f t="shared" si="39"/>
        <v>648.7000000000003</v>
      </c>
      <c r="N157" s="80">
        <f t="shared" si="27"/>
        <v>0.7593250444049734</v>
      </c>
      <c r="O157" s="51">
        <f t="shared" si="28"/>
        <v>0.7416551286970157</v>
      </c>
      <c r="P157" s="75">
        <f t="shared" si="40"/>
        <v>1.1545952683927598</v>
      </c>
      <c r="Q157" s="75">
        <f t="shared" si="41"/>
        <v>1.1157958138834512</v>
      </c>
      <c r="R157" s="88">
        <f t="shared" si="42"/>
        <v>1.4431590656284765</v>
      </c>
    </row>
    <row r="158" spans="1:18" ht="16.5">
      <c r="A158" s="22" t="s">
        <v>48</v>
      </c>
      <c r="B158" s="23"/>
      <c r="C158" s="24">
        <f t="shared" si="38"/>
        <v>9317</v>
      </c>
      <c r="D158" s="24">
        <f t="shared" si="38"/>
        <v>9466.8</v>
      </c>
      <c r="E158" s="24">
        <f t="shared" si="38"/>
        <v>6247</v>
      </c>
      <c r="F158" s="24">
        <f t="shared" si="38"/>
        <v>6390.700000000001</v>
      </c>
      <c r="G158" s="24">
        <f t="shared" si="38"/>
        <v>719</v>
      </c>
      <c r="H158" s="24">
        <f t="shared" si="38"/>
        <v>7228.200000000001</v>
      </c>
      <c r="I158" s="74">
        <f t="shared" si="38"/>
        <v>0</v>
      </c>
      <c r="J158" s="50">
        <f t="shared" si="37"/>
        <v>0.7758076634109693</v>
      </c>
      <c r="K158" s="50" t="e">
        <f>H158/#REF!</f>
        <v>#REF!</v>
      </c>
      <c r="L158" s="50" t="e">
        <f>H158/#REF!</f>
        <v>#REF!</v>
      </c>
      <c r="M158" s="24">
        <f t="shared" si="39"/>
        <v>841.3999999999999</v>
      </c>
      <c r="N158" s="80">
        <f t="shared" si="27"/>
        <v>0.7758076634109693</v>
      </c>
      <c r="O158" s="51">
        <f t="shared" si="28"/>
        <v>0.7635314995563444</v>
      </c>
      <c r="P158" s="75">
        <f t="shared" si="40"/>
        <v>1.1570673923483272</v>
      </c>
      <c r="Q158" s="75">
        <f t="shared" si="41"/>
        <v>1.1310498067504342</v>
      </c>
      <c r="R158" s="88">
        <f t="shared" si="42"/>
        <v>1.1702364394993043</v>
      </c>
    </row>
    <row r="159" spans="1:18" ht="16.5">
      <c r="A159" s="25" t="s">
        <v>49</v>
      </c>
      <c r="B159" s="23"/>
      <c r="C159" s="24">
        <f t="shared" si="38"/>
        <v>36749.2</v>
      </c>
      <c r="D159" s="24">
        <f t="shared" si="38"/>
        <v>51412.1</v>
      </c>
      <c r="E159" s="24">
        <f t="shared" si="38"/>
        <v>25296.6</v>
      </c>
      <c r="F159" s="24">
        <f t="shared" si="38"/>
        <v>38472.8</v>
      </c>
      <c r="G159" s="24">
        <f t="shared" si="38"/>
        <v>2133.2000000000007</v>
      </c>
      <c r="H159" s="24">
        <f t="shared" si="38"/>
        <v>39318.1</v>
      </c>
      <c r="I159" s="24">
        <f t="shared" si="38"/>
        <v>0</v>
      </c>
      <c r="J159" s="50">
        <f t="shared" si="37"/>
        <v>1.0699035625265312</v>
      </c>
      <c r="K159" s="50" t="e">
        <f>H159/#REF!</f>
        <v>#REF!</v>
      </c>
      <c r="L159" s="50" t="e">
        <f>H159/#REF!</f>
        <v>#REF!</v>
      </c>
      <c r="M159" s="24">
        <f t="shared" si="39"/>
        <v>16156.099999999999</v>
      </c>
      <c r="N159" s="80">
        <f t="shared" si="27"/>
        <v>1.0699035625265312</v>
      </c>
      <c r="O159" s="51">
        <f t="shared" si="28"/>
        <v>0.7647635478807518</v>
      </c>
      <c r="P159" s="75">
        <f t="shared" si="40"/>
        <v>1.554283974921531</v>
      </c>
      <c r="Q159" s="75">
        <f t="shared" si="41"/>
        <v>1.0219713667838055</v>
      </c>
      <c r="R159" s="88">
        <f t="shared" si="42"/>
        <v>7.573645227826736</v>
      </c>
    </row>
    <row r="160" spans="11:17" ht="12.75" hidden="1">
      <c r="K160" s="68"/>
      <c r="L160" s="68"/>
      <c r="M160" s="68"/>
      <c r="N160" s="68"/>
      <c r="O160" s="68"/>
      <c r="P160" s="68"/>
      <c r="Q160" s="68"/>
    </row>
    <row r="161" spans="11:17" ht="12.75">
      <c r="K161" s="68"/>
      <c r="L161" s="68"/>
      <c r="M161" s="68"/>
      <c r="N161" s="68"/>
      <c r="O161" s="68"/>
      <c r="P161" s="68"/>
      <c r="Q161" s="68"/>
    </row>
    <row r="162" spans="11:17" ht="12.75">
      <c r="K162" s="68"/>
      <c r="L162" s="68"/>
      <c r="M162" s="68"/>
      <c r="N162" s="68"/>
      <c r="O162" s="68"/>
      <c r="P162" s="68"/>
      <c r="Q162" s="68"/>
    </row>
    <row r="163" spans="11:17" ht="12.75">
      <c r="K163" s="68"/>
      <c r="L163" s="68"/>
      <c r="M163" s="68"/>
      <c r="N163" s="68"/>
      <c r="O163" s="68"/>
      <c r="P163" s="68"/>
      <c r="Q163" s="68"/>
    </row>
    <row r="164" spans="11:17" ht="12.75">
      <c r="K164" s="68"/>
      <c r="L164" s="68"/>
      <c r="M164" s="68"/>
      <c r="N164" s="68"/>
      <c r="O164" s="68"/>
      <c r="P164" s="68"/>
      <c r="Q164" s="68"/>
    </row>
    <row r="165" spans="11:17" ht="12.75">
      <c r="K165" s="68"/>
      <c r="L165" s="68"/>
      <c r="M165" s="68"/>
      <c r="N165" s="68"/>
      <c r="O165" s="68"/>
      <c r="P165" s="68"/>
      <c r="Q165" s="68"/>
    </row>
    <row r="166" spans="11:17" ht="12.75">
      <c r="K166" s="68"/>
      <c r="L166" s="68"/>
      <c r="M166" s="68"/>
      <c r="N166" s="68"/>
      <c r="O166" s="68"/>
      <c r="P166" s="68"/>
      <c r="Q166" s="68"/>
    </row>
    <row r="167" spans="11:17" ht="12.75">
      <c r="K167" s="68"/>
      <c r="L167" s="68"/>
      <c r="M167" s="68"/>
      <c r="N167" s="68"/>
      <c r="O167" s="68"/>
      <c r="P167" s="68"/>
      <c r="Q167" s="68"/>
    </row>
    <row r="168" spans="11:17" ht="12.75">
      <c r="K168" s="68"/>
      <c r="L168" s="68"/>
      <c r="M168" s="68"/>
      <c r="N168" s="68"/>
      <c r="O168" s="68"/>
      <c r="P168" s="68"/>
      <c r="Q168" s="68"/>
    </row>
    <row r="169" spans="11:17" ht="12.75">
      <c r="K169" s="68"/>
      <c r="L169" s="68"/>
      <c r="M169" s="68"/>
      <c r="N169" s="68"/>
      <c r="O169" s="68"/>
      <c r="P169" s="68"/>
      <c r="Q169" s="68"/>
    </row>
    <row r="170" spans="11:17" ht="12.75">
      <c r="K170" s="68"/>
      <c r="L170" s="68"/>
      <c r="M170" s="68"/>
      <c r="N170" s="68"/>
      <c r="O170" s="68"/>
      <c r="P170" s="68"/>
      <c r="Q170" s="68"/>
    </row>
    <row r="171" spans="11:17" ht="12.75">
      <c r="K171" s="68"/>
      <c r="L171" s="68"/>
      <c r="M171" s="68"/>
      <c r="N171" s="68"/>
      <c r="O171" s="68"/>
      <c r="P171" s="68"/>
      <c r="Q171" s="68"/>
    </row>
    <row r="172" spans="11:17" ht="12.75">
      <c r="K172" s="68"/>
      <c r="L172" s="68"/>
      <c r="M172" s="68"/>
      <c r="N172" s="68"/>
      <c r="O172" s="68"/>
      <c r="P172" s="68"/>
      <c r="Q172" s="68"/>
    </row>
    <row r="173" spans="11:17" ht="12.75">
      <c r="K173" s="68"/>
      <c r="L173" s="68"/>
      <c r="M173" s="68"/>
      <c r="N173" s="68"/>
      <c r="O173" s="68"/>
      <c r="P173" s="68"/>
      <c r="Q173" s="68"/>
    </row>
    <row r="174" spans="11:17" ht="12.75">
      <c r="K174" s="68"/>
      <c r="L174" s="68"/>
      <c r="M174" s="68"/>
      <c r="N174" s="68"/>
      <c r="O174" s="68"/>
      <c r="P174" s="68"/>
      <c r="Q174" s="68"/>
    </row>
    <row r="175" spans="11:17" ht="12.75">
      <c r="K175" s="68"/>
      <c r="L175" s="68"/>
      <c r="M175" s="68"/>
      <c r="N175" s="68"/>
      <c r="O175" s="68"/>
      <c r="P175" s="68"/>
      <c r="Q175" s="68"/>
    </row>
    <row r="176" spans="11:17" ht="12.75">
      <c r="K176" s="68"/>
      <c r="L176" s="68"/>
      <c r="M176" s="68"/>
      <c r="N176" s="68"/>
      <c r="O176" s="68"/>
      <c r="P176" s="68"/>
      <c r="Q176" s="68"/>
    </row>
    <row r="177" spans="11:17" ht="12.75">
      <c r="K177" s="68"/>
      <c r="L177" s="68"/>
      <c r="M177" s="68"/>
      <c r="N177" s="68"/>
      <c r="O177" s="68"/>
      <c r="P177" s="68"/>
      <c r="Q177" s="68"/>
    </row>
    <row r="178" spans="11:17" ht="12.75">
      <c r="K178" s="68"/>
      <c r="L178" s="68"/>
      <c r="M178" s="68"/>
      <c r="N178" s="68"/>
      <c r="O178" s="68"/>
      <c r="P178" s="68"/>
      <c r="Q178" s="68"/>
    </row>
    <row r="179" spans="11:17" ht="12.75">
      <c r="K179" s="68"/>
      <c r="L179" s="68"/>
      <c r="M179" s="68"/>
      <c r="N179" s="68"/>
      <c r="O179" s="68"/>
      <c r="P179" s="68"/>
      <c r="Q179" s="68"/>
    </row>
    <row r="180" spans="11:17" ht="12.75">
      <c r="K180" s="68"/>
      <c r="L180" s="68"/>
      <c r="M180" s="68"/>
      <c r="N180" s="68"/>
      <c r="O180" s="68"/>
      <c r="P180" s="68"/>
      <c r="Q180" s="68"/>
    </row>
    <row r="181" spans="11:17" ht="12.75">
      <c r="K181" s="68"/>
      <c r="L181" s="68"/>
      <c r="M181" s="68"/>
      <c r="N181" s="68"/>
      <c r="O181" s="68"/>
      <c r="P181" s="68"/>
      <c r="Q181" s="68"/>
    </row>
    <row r="182" spans="11:17" ht="12.75">
      <c r="K182" s="68"/>
      <c r="L182" s="68"/>
      <c r="M182" s="68"/>
      <c r="N182" s="68"/>
      <c r="O182" s="68"/>
      <c r="P182" s="68"/>
      <c r="Q182" s="68"/>
    </row>
    <row r="183" spans="11:17" ht="12.75">
      <c r="K183" s="68"/>
      <c r="L183" s="68"/>
      <c r="M183" s="68"/>
      <c r="N183" s="68"/>
      <c r="O183" s="68"/>
      <c r="P183" s="68"/>
      <c r="Q183" s="68"/>
    </row>
    <row r="184" spans="11:17" ht="12.75">
      <c r="K184" s="68"/>
      <c r="L184" s="68"/>
      <c r="M184" s="68"/>
      <c r="N184" s="68"/>
      <c r="O184" s="68"/>
      <c r="P184" s="68"/>
      <c r="Q184" s="68"/>
    </row>
    <row r="185" spans="11:17" ht="12.75">
      <c r="K185" s="68"/>
      <c r="L185" s="68"/>
      <c r="M185" s="68"/>
      <c r="N185" s="68"/>
      <c r="O185" s="68"/>
      <c r="P185" s="68"/>
      <c r="Q185" s="68"/>
    </row>
    <row r="186" spans="11:17" ht="12.75">
      <c r="K186" s="68"/>
      <c r="L186" s="68"/>
      <c r="M186" s="68"/>
      <c r="N186" s="68"/>
      <c r="O186" s="68"/>
      <c r="P186" s="68"/>
      <c r="Q186" s="68"/>
    </row>
    <row r="187" spans="11:17" ht="12.75">
      <c r="K187" s="68"/>
      <c r="L187" s="68"/>
      <c r="M187" s="68"/>
      <c r="N187" s="68"/>
      <c r="O187" s="68"/>
      <c r="P187" s="68"/>
      <c r="Q187" s="68"/>
    </row>
    <row r="188" spans="11:17" ht="12.75">
      <c r="K188" s="68"/>
      <c r="L188" s="68"/>
      <c r="M188" s="68"/>
      <c r="N188" s="68"/>
      <c r="O188" s="68"/>
      <c r="P188" s="68"/>
      <c r="Q188" s="68"/>
    </row>
    <row r="189" spans="11:17" ht="12.75">
      <c r="K189" s="68"/>
      <c r="L189" s="68"/>
      <c r="M189" s="68"/>
      <c r="N189" s="68"/>
      <c r="O189" s="68"/>
      <c r="P189" s="68"/>
      <c r="Q189" s="68"/>
    </row>
    <row r="190" spans="11:17" ht="12.75">
      <c r="K190" s="68"/>
      <c r="L190" s="68"/>
      <c r="M190" s="68"/>
      <c r="N190" s="68"/>
      <c r="O190" s="68"/>
      <c r="P190" s="68"/>
      <c r="Q190" s="68"/>
    </row>
    <row r="191" spans="11:17" ht="12.75">
      <c r="K191" s="68"/>
      <c r="L191" s="68"/>
      <c r="M191" s="68"/>
      <c r="N191" s="68"/>
      <c r="O191" s="68"/>
      <c r="P191" s="68"/>
      <c r="Q191" s="68"/>
    </row>
    <row r="192" spans="11:17" ht="12.75">
      <c r="K192" s="68"/>
      <c r="L192" s="68"/>
      <c r="M192" s="68"/>
      <c r="N192" s="68"/>
      <c r="O192" s="68"/>
      <c r="P192" s="68"/>
      <c r="Q192" s="68"/>
    </row>
    <row r="193" spans="11:17" ht="12.75">
      <c r="K193" s="68"/>
      <c r="L193" s="68"/>
      <c r="M193" s="68"/>
      <c r="N193" s="68"/>
      <c r="O193" s="68"/>
      <c r="P193" s="68"/>
      <c r="Q193" s="68"/>
    </row>
    <row r="194" spans="11:17" ht="12.75">
      <c r="K194" s="68"/>
      <c r="L194" s="68"/>
      <c r="M194" s="68"/>
      <c r="N194" s="68"/>
      <c r="O194" s="68"/>
      <c r="P194" s="68"/>
      <c r="Q194" s="68"/>
    </row>
    <row r="195" spans="11:17" ht="12.75">
      <c r="K195" s="68"/>
      <c r="L195" s="68"/>
      <c r="M195" s="68"/>
      <c r="N195" s="68"/>
      <c r="O195" s="68"/>
      <c r="P195" s="68"/>
      <c r="Q195" s="68"/>
    </row>
    <row r="196" spans="11:17" ht="12.75">
      <c r="K196" s="68"/>
      <c r="L196" s="68"/>
      <c r="M196" s="68"/>
      <c r="N196" s="68"/>
      <c r="O196" s="68"/>
      <c r="P196" s="68"/>
      <c r="Q196" s="68"/>
    </row>
    <row r="197" spans="11:17" ht="12.75">
      <c r="K197" s="68"/>
      <c r="L197" s="68"/>
      <c r="M197" s="68"/>
      <c r="N197" s="68"/>
      <c r="O197" s="68"/>
      <c r="P197" s="68"/>
      <c r="Q197" s="68"/>
    </row>
    <row r="198" spans="11:17" ht="12.75">
      <c r="K198" s="68"/>
      <c r="L198" s="68"/>
      <c r="M198" s="68"/>
      <c r="N198" s="68"/>
      <c r="O198" s="68"/>
      <c r="P198" s="68"/>
      <c r="Q198" s="68"/>
    </row>
    <row r="199" spans="11:17" ht="12.75">
      <c r="K199" s="68"/>
      <c r="L199" s="68"/>
      <c r="M199" s="68"/>
      <c r="N199" s="68"/>
      <c r="O199" s="68"/>
      <c r="P199" s="68"/>
      <c r="Q199" s="68"/>
    </row>
    <row r="200" spans="11:17" ht="12.75">
      <c r="K200" s="68"/>
      <c r="L200" s="68"/>
      <c r="M200" s="68"/>
      <c r="N200" s="68"/>
      <c r="O200" s="68"/>
      <c r="P200" s="68"/>
      <c r="Q200" s="68"/>
    </row>
    <row r="201" spans="11:17" ht="12.75">
      <c r="K201" s="68"/>
      <c r="L201" s="68"/>
      <c r="M201" s="68"/>
      <c r="N201" s="68"/>
      <c r="O201" s="68"/>
      <c r="P201" s="68"/>
      <c r="Q201" s="68"/>
    </row>
    <row r="202" spans="11:17" ht="12.75">
      <c r="K202" s="68"/>
      <c r="L202" s="68"/>
      <c r="M202" s="68"/>
      <c r="N202" s="68"/>
      <c r="O202" s="68"/>
      <c r="P202" s="68"/>
      <c r="Q202" s="68"/>
    </row>
    <row r="203" spans="11:17" ht="12.75">
      <c r="K203" s="68"/>
      <c r="L203" s="68"/>
      <c r="M203" s="68"/>
      <c r="N203" s="68"/>
      <c r="O203" s="68"/>
      <c r="P203" s="68"/>
      <c r="Q203" s="68"/>
    </row>
    <row r="204" spans="11:17" ht="12.75">
      <c r="K204" s="68"/>
      <c r="L204" s="68"/>
      <c r="M204" s="68"/>
      <c r="N204" s="68"/>
      <c r="O204" s="68"/>
      <c r="P204" s="68"/>
      <c r="Q204" s="68"/>
    </row>
    <row r="205" spans="11:17" ht="12.75">
      <c r="K205" s="68"/>
      <c r="L205" s="68"/>
      <c r="M205" s="68"/>
      <c r="N205" s="68"/>
      <c r="O205" s="68"/>
      <c r="P205" s="68"/>
      <c r="Q205" s="68"/>
    </row>
    <row r="206" spans="11:17" ht="12.75">
      <c r="K206" s="68"/>
      <c r="L206" s="68"/>
      <c r="M206" s="68"/>
      <c r="N206" s="68"/>
      <c r="O206" s="68"/>
      <c r="P206" s="68"/>
      <c r="Q206" s="68"/>
    </row>
    <row r="207" spans="11:17" ht="12.75">
      <c r="K207" s="68"/>
      <c r="L207" s="68"/>
      <c r="M207" s="68"/>
      <c r="N207" s="68"/>
      <c r="O207" s="68"/>
      <c r="P207" s="68"/>
      <c r="Q207" s="68"/>
    </row>
    <row r="208" spans="11:17" ht="12.75">
      <c r="K208" s="68"/>
      <c r="L208" s="68"/>
      <c r="M208" s="68"/>
      <c r="N208" s="68"/>
      <c r="O208" s="68"/>
      <c r="P208" s="68"/>
      <c r="Q208" s="68"/>
    </row>
    <row r="209" spans="11:17" ht="12.75">
      <c r="K209" s="68"/>
      <c r="L209" s="68"/>
      <c r="M209" s="68"/>
      <c r="N209" s="68"/>
      <c r="O209" s="68"/>
      <c r="P209" s="68"/>
      <c r="Q209" s="68"/>
    </row>
    <row r="210" spans="11:17" ht="12.75">
      <c r="K210" s="68"/>
      <c r="L210" s="68"/>
      <c r="M210" s="68"/>
      <c r="N210" s="68"/>
      <c r="O210" s="68"/>
      <c r="P210" s="68"/>
      <c r="Q210" s="68"/>
    </row>
    <row r="211" spans="11:17" ht="12.75">
      <c r="K211" s="68"/>
      <c r="L211" s="68"/>
      <c r="M211" s="68"/>
      <c r="N211" s="68"/>
      <c r="O211" s="68"/>
      <c r="P211" s="68"/>
      <c r="Q211" s="68"/>
    </row>
    <row r="212" spans="11:17" ht="12.75">
      <c r="K212" s="68"/>
      <c r="L212" s="68"/>
      <c r="M212" s="68"/>
      <c r="N212" s="68"/>
      <c r="O212" s="68"/>
      <c r="P212" s="68"/>
      <c r="Q212" s="68"/>
    </row>
    <row r="213" spans="11:17" ht="12.75">
      <c r="K213" s="68"/>
      <c r="L213" s="68"/>
      <c r="M213" s="68"/>
      <c r="N213" s="68"/>
      <c r="O213" s="68"/>
      <c r="P213" s="68"/>
      <c r="Q213" s="68"/>
    </row>
    <row r="214" spans="11:17" ht="12.75">
      <c r="K214" s="68"/>
      <c r="L214" s="68"/>
      <c r="M214" s="68"/>
      <c r="N214" s="68"/>
      <c r="O214" s="68"/>
      <c r="P214" s="68"/>
      <c r="Q214" s="68"/>
    </row>
    <row r="215" spans="11:17" ht="12.75">
      <c r="K215" s="68"/>
      <c r="L215" s="68"/>
      <c r="M215" s="68"/>
      <c r="N215" s="68"/>
      <c r="O215" s="68"/>
      <c r="P215" s="68"/>
      <c r="Q215" s="68"/>
    </row>
    <row r="216" spans="11:17" ht="12.75">
      <c r="K216" s="68"/>
      <c r="L216" s="68"/>
      <c r="M216" s="68"/>
      <c r="N216" s="68"/>
      <c r="O216" s="68"/>
      <c r="P216" s="68"/>
      <c r="Q216" s="68"/>
    </row>
    <row r="217" spans="11:17" ht="12.75">
      <c r="K217" s="68"/>
      <c r="L217" s="68"/>
      <c r="M217" s="68"/>
      <c r="N217" s="68"/>
      <c r="O217" s="68"/>
      <c r="P217" s="68"/>
      <c r="Q217" s="68"/>
    </row>
    <row r="218" spans="11:17" ht="12.75">
      <c r="K218" s="68"/>
      <c r="L218" s="68"/>
      <c r="M218" s="68"/>
      <c r="N218" s="68"/>
      <c r="O218" s="68"/>
      <c r="P218" s="68"/>
      <c r="Q218" s="68"/>
    </row>
    <row r="219" spans="11:17" ht="12.75">
      <c r="K219" s="68"/>
      <c r="L219" s="68"/>
      <c r="M219" s="68"/>
      <c r="N219" s="68"/>
      <c r="O219" s="68"/>
      <c r="P219" s="68"/>
      <c r="Q219" s="68"/>
    </row>
    <row r="220" spans="11:17" ht="12.75">
      <c r="K220" s="68"/>
      <c r="L220" s="68"/>
      <c r="M220" s="68"/>
      <c r="N220" s="68"/>
      <c r="O220" s="68"/>
      <c r="P220" s="68"/>
      <c r="Q220" s="68"/>
    </row>
    <row r="221" spans="11:17" ht="12.75">
      <c r="K221" s="68"/>
      <c r="L221" s="68"/>
      <c r="M221" s="68"/>
      <c r="N221" s="68"/>
      <c r="O221" s="68"/>
      <c r="P221" s="68"/>
      <c r="Q221" s="68"/>
    </row>
    <row r="222" spans="11:17" ht="12.75">
      <c r="K222" s="68"/>
      <c r="L222" s="68"/>
      <c r="M222" s="68"/>
      <c r="N222" s="68"/>
      <c r="O222" s="68"/>
      <c r="P222" s="68"/>
      <c r="Q222" s="68"/>
    </row>
    <row r="223" spans="11:17" ht="12.75">
      <c r="K223" s="68"/>
      <c r="L223" s="68"/>
      <c r="M223" s="68"/>
      <c r="N223" s="68"/>
      <c r="O223" s="68"/>
      <c r="P223" s="68"/>
      <c r="Q223" s="68"/>
    </row>
    <row r="224" spans="11:17" ht="12.75">
      <c r="K224" s="68"/>
      <c r="L224" s="68"/>
      <c r="M224" s="68"/>
      <c r="N224" s="68"/>
      <c r="O224" s="68"/>
      <c r="P224" s="68"/>
      <c r="Q224" s="68"/>
    </row>
    <row r="225" spans="11:17" ht="12.75">
      <c r="K225" s="68"/>
      <c r="L225" s="68"/>
      <c r="M225" s="68"/>
      <c r="N225" s="68"/>
      <c r="O225" s="68"/>
      <c r="P225" s="68"/>
      <c r="Q225" s="68"/>
    </row>
    <row r="226" spans="11:17" ht="12.75">
      <c r="K226" s="68"/>
      <c r="L226" s="68"/>
      <c r="M226" s="68"/>
      <c r="N226" s="68"/>
      <c r="O226" s="68"/>
      <c r="P226" s="68"/>
      <c r="Q226" s="68"/>
    </row>
    <row r="227" spans="11:17" ht="12.75">
      <c r="K227" s="68"/>
      <c r="L227" s="68"/>
      <c r="M227" s="68"/>
      <c r="N227" s="68"/>
      <c r="O227" s="68"/>
      <c r="P227" s="68"/>
      <c r="Q227" s="68"/>
    </row>
    <row r="228" spans="11:17" ht="12.75">
      <c r="K228" s="68"/>
      <c r="L228" s="68"/>
      <c r="M228" s="68"/>
      <c r="N228" s="68"/>
      <c r="O228" s="68"/>
      <c r="P228" s="68"/>
      <c r="Q228" s="68"/>
    </row>
    <row r="229" spans="11:17" ht="12.75">
      <c r="K229" s="68"/>
      <c r="L229" s="68"/>
      <c r="M229" s="68"/>
      <c r="N229" s="68"/>
      <c r="O229" s="68"/>
      <c r="P229" s="68"/>
      <c r="Q229" s="68"/>
    </row>
    <row r="230" spans="11:17" ht="12.75">
      <c r="K230" s="68"/>
      <c r="L230" s="68"/>
      <c r="M230" s="68"/>
      <c r="N230" s="68"/>
      <c r="O230" s="68"/>
      <c r="P230" s="68"/>
      <c r="Q230" s="68"/>
    </row>
    <row r="231" spans="11:17" ht="12.75">
      <c r="K231" s="68"/>
      <c r="L231" s="68"/>
      <c r="M231" s="68"/>
      <c r="N231" s="68"/>
      <c r="O231" s="68"/>
      <c r="P231" s="68"/>
      <c r="Q231" s="68"/>
    </row>
    <row r="232" spans="11:17" ht="12.75">
      <c r="K232" s="68"/>
      <c r="L232" s="68"/>
      <c r="M232" s="68"/>
      <c r="N232" s="68"/>
      <c r="O232" s="68"/>
      <c r="P232" s="68"/>
      <c r="Q232" s="68"/>
    </row>
    <row r="233" spans="11:17" ht="12.75">
      <c r="K233" s="68"/>
      <c r="L233" s="68"/>
      <c r="M233" s="68"/>
      <c r="N233" s="68"/>
      <c r="O233" s="68"/>
      <c r="P233" s="68"/>
      <c r="Q233" s="68"/>
    </row>
    <row r="234" spans="11:17" ht="12.75">
      <c r="K234" s="68"/>
      <c r="L234" s="68"/>
      <c r="M234" s="68"/>
      <c r="N234" s="68"/>
      <c r="O234" s="68"/>
      <c r="P234" s="68"/>
      <c r="Q234" s="68"/>
    </row>
    <row r="235" spans="11:17" ht="12.75">
      <c r="K235" s="68"/>
      <c r="L235" s="68"/>
      <c r="M235" s="68"/>
      <c r="N235" s="68"/>
      <c r="O235" s="68"/>
      <c r="P235" s="68"/>
      <c r="Q235" s="68"/>
    </row>
    <row r="236" spans="11:17" ht="12.75">
      <c r="K236" s="68"/>
      <c r="L236" s="68"/>
      <c r="M236" s="68"/>
      <c r="N236" s="68"/>
      <c r="O236" s="68"/>
      <c r="P236" s="68"/>
      <c r="Q236" s="68"/>
    </row>
    <row r="237" spans="11:17" ht="12.75">
      <c r="K237" s="68"/>
      <c r="L237" s="68"/>
      <c r="M237" s="68"/>
      <c r="N237" s="68"/>
      <c r="O237" s="68"/>
      <c r="P237" s="68"/>
      <c r="Q237" s="68"/>
    </row>
    <row r="238" spans="11:17" ht="12.75">
      <c r="K238" s="68"/>
      <c r="L238" s="68"/>
      <c r="M238" s="68"/>
      <c r="N238" s="68"/>
      <c r="O238" s="68"/>
      <c r="P238" s="68"/>
      <c r="Q238" s="68"/>
    </row>
    <row r="239" spans="11:17" ht="12.75">
      <c r="K239" s="68"/>
      <c r="L239" s="68"/>
      <c r="M239" s="68"/>
      <c r="N239" s="68"/>
      <c r="O239" s="68"/>
      <c r="P239" s="68"/>
      <c r="Q239" s="68"/>
    </row>
    <row r="240" spans="11:17" ht="12.75">
      <c r="K240" s="68"/>
      <c r="L240" s="68"/>
      <c r="M240" s="68"/>
      <c r="N240" s="68"/>
      <c r="O240" s="68"/>
      <c r="P240" s="68"/>
      <c r="Q240" s="68"/>
    </row>
    <row r="241" spans="11:17" ht="12.75">
      <c r="K241" s="68"/>
      <c r="L241" s="68"/>
      <c r="M241" s="68"/>
      <c r="N241" s="68"/>
      <c r="O241" s="68"/>
      <c r="P241" s="68"/>
      <c r="Q241" s="68"/>
    </row>
    <row r="242" spans="11:17" ht="12.75">
      <c r="K242" s="68"/>
      <c r="L242" s="68"/>
      <c r="M242" s="68"/>
      <c r="N242" s="68"/>
      <c r="O242" s="68"/>
      <c r="P242" s="68"/>
      <c r="Q242" s="68"/>
    </row>
    <row r="243" spans="11:17" ht="12.75">
      <c r="K243" s="68"/>
      <c r="L243" s="68"/>
      <c r="M243" s="68"/>
      <c r="N243" s="68"/>
      <c r="O243" s="68"/>
      <c r="P243" s="68"/>
      <c r="Q243" s="68"/>
    </row>
    <row r="244" spans="11:17" ht="12.75">
      <c r="K244" s="68"/>
      <c r="L244" s="68"/>
      <c r="M244" s="68"/>
      <c r="N244" s="68"/>
      <c r="O244" s="68"/>
      <c r="P244" s="68"/>
      <c r="Q244" s="68"/>
    </row>
    <row r="245" spans="11:17" ht="12.75">
      <c r="K245" s="68"/>
      <c r="L245" s="68"/>
      <c r="M245" s="68"/>
      <c r="N245" s="68"/>
      <c r="O245" s="68"/>
      <c r="P245" s="68"/>
      <c r="Q245" s="68"/>
    </row>
    <row r="246" spans="11:17" ht="12.75">
      <c r="K246" s="68"/>
      <c r="L246" s="68"/>
      <c r="M246" s="68"/>
      <c r="N246" s="68"/>
      <c r="O246" s="68"/>
      <c r="P246" s="68"/>
      <c r="Q246" s="68"/>
    </row>
    <row r="247" spans="11:17" ht="12.75">
      <c r="K247" s="68"/>
      <c r="L247" s="68"/>
      <c r="M247" s="68"/>
      <c r="N247" s="68"/>
      <c r="O247" s="68"/>
      <c r="P247" s="68"/>
      <c r="Q247" s="68"/>
    </row>
    <row r="248" spans="11:17" ht="12.75">
      <c r="K248" s="68"/>
      <c r="L248" s="68"/>
      <c r="M248" s="68"/>
      <c r="N248" s="68"/>
      <c r="O248" s="68"/>
      <c r="P248" s="68"/>
      <c r="Q248" s="68"/>
    </row>
    <row r="249" spans="11:17" ht="12.75">
      <c r="K249" s="68"/>
      <c r="L249" s="68"/>
      <c r="M249" s="68"/>
      <c r="N249" s="68"/>
      <c r="O249" s="68"/>
      <c r="P249" s="68"/>
      <c r="Q249" s="68"/>
    </row>
    <row r="250" spans="11:17" ht="12.75">
      <c r="K250" s="68"/>
      <c r="L250" s="68"/>
      <c r="M250" s="68"/>
      <c r="N250" s="68"/>
      <c r="O250" s="68"/>
      <c r="P250" s="68"/>
      <c r="Q250" s="68"/>
    </row>
    <row r="251" spans="11:17" ht="12.75">
      <c r="K251" s="68"/>
      <c r="L251" s="68"/>
      <c r="M251" s="68"/>
      <c r="N251" s="68"/>
      <c r="O251" s="68"/>
      <c r="P251" s="68"/>
      <c r="Q251" s="68"/>
    </row>
    <row r="252" spans="11:17" ht="12.75">
      <c r="K252" s="68"/>
      <c r="L252" s="68"/>
      <c r="M252" s="68"/>
      <c r="N252" s="68"/>
      <c r="O252" s="68"/>
      <c r="P252" s="68"/>
      <c r="Q252" s="68"/>
    </row>
    <row r="253" spans="11:17" ht="12.75">
      <c r="K253" s="68"/>
      <c r="L253" s="68"/>
      <c r="M253" s="68"/>
      <c r="N253" s="68"/>
      <c r="O253" s="68"/>
      <c r="P253" s="68"/>
      <c r="Q253" s="68"/>
    </row>
    <row r="254" spans="11:17" ht="12.75">
      <c r="K254" s="68"/>
      <c r="L254" s="68"/>
      <c r="M254" s="68"/>
      <c r="N254" s="68"/>
      <c r="O254" s="68"/>
      <c r="P254" s="68"/>
      <c r="Q254" s="68"/>
    </row>
    <row r="255" spans="11:17" ht="12.75">
      <c r="K255" s="68"/>
      <c r="L255" s="68"/>
      <c r="M255" s="68"/>
      <c r="N255" s="68"/>
      <c r="O255" s="68"/>
      <c r="P255" s="68"/>
      <c r="Q255" s="68"/>
    </row>
    <row r="256" spans="11:17" ht="12.75">
      <c r="K256" s="68"/>
      <c r="L256" s="68"/>
      <c r="M256" s="68"/>
      <c r="N256" s="68"/>
      <c r="O256" s="68"/>
      <c r="P256" s="68"/>
      <c r="Q256" s="68"/>
    </row>
    <row r="257" spans="11:17" ht="12.75">
      <c r="K257" s="68"/>
      <c r="L257" s="68"/>
      <c r="M257" s="68"/>
      <c r="N257" s="68"/>
      <c r="O257" s="68"/>
      <c r="P257" s="68"/>
      <c r="Q257" s="68"/>
    </row>
    <row r="258" spans="11:17" ht="12.75">
      <c r="K258" s="68"/>
      <c r="L258" s="68"/>
      <c r="M258" s="68"/>
      <c r="N258" s="68"/>
      <c r="O258" s="68"/>
      <c r="P258" s="68"/>
      <c r="Q258" s="68"/>
    </row>
    <row r="259" spans="11:17" ht="12.75">
      <c r="K259" s="68"/>
      <c r="L259" s="68"/>
      <c r="M259" s="68"/>
      <c r="N259" s="68"/>
      <c r="O259" s="68"/>
      <c r="P259" s="68"/>
      <c r="Q259" s="68"/>
    </row>
    <row r="260" spans="11:17" ht="12.75">
      <c r="K260" s="68"/>
      <c r="L260" s="68"/>
      <c r="M260" s="68"/>
      <c r="N260" s="68"/>
      <c r="O260" s="68"/>
      <c r="P260" s="68"/>
      <c r="Q260" s="68"/>
    </row>
    <row r="261" spans="11:17" ht="12.75">
      <c r="K261" s="68"/>
      <c r="L261" s="68"/>
      <c r="M261" s="68"/>
      <c r="N261" s="68"/>
      <c r="O261" s="68"/>
      <c r="P261" s="68"/>
      <c r="Q261" s="68"/>
    </row>
    <row r="262" spans="11:17" ht="12.75">
      <c r="K262" s="68"/>
      <c r="L262" s="68"/>
      <c r="M262" s="68"/>
      <c r="N262" s="68"/>
      <c r="O262" s="68"/>
      <c r="P262" s="68"/>
      <c r="Q262" s="68"/>
    </row>
    <row r="263" spans="11:17" ht="12.75">
      <c r="K263" s="68"/>
      <c r="L263" s="68"/>
      <c r="M263" s="68"/>
      <c r="N263" s="68"/>
      <c r="O263" s="68"/>
      <c r="P263" s="68"/>
      <c r="Q263" s="68"/>
    </row>
    <row r="264" spans="11:17" ht="12.75">
      <c r="K264" s="68"/>
      <c r="L264" s="68"/>
      <c r="M264" s="68"/>
      <c r="N264" s="68"/>
      <c r="O264" s="68"/>
      <c r="P264" s="68"/>
      <c r="Q264" s="68"/>
    </row>
    <row r="265" spans="11:17" ht="12.75">
      <c r="K265" s="68"/>
      <c r="L265" s="68"/>
      <c r="M265" s="68"/>
      <c r="N265" s="68"/>
      <c r="O265" s="68"/>
      <c r="P265" s="68"/>
      <c r="Q265" s="68"/>
    </row>
    <row r="266" spans="11:17" ht="12.75">
      <c r="K266" s="68"/>
      <c r="L266" s="68"/>
      <c r="M266" s="68"/>
      <c r="N266" s="68"/>
      <c r="O266" s="68"/>
      <c r="P266" s="68"/>
      <c r="Q266" s="68"/>
    </row>
    <row r="267" spans="11:17" ht="12.75">
      <c r="K267" s="68"/>
      <c r="L267" s="68"/>
      <c r="M267" s="68"/>
      <c r="N267" s="68"/>
      <c r="O267" s="68"/>
      <c r="P267" s="68"/>
      <c r="Q267" s="68"/>
    </row>
    <row r="268" spans="11:17" ht="12.75">
      <c r="K268" s="68"/>
      <c r="L268" s="68"/>
      <c r="M268" s="68"/>
      <c r="N268" s="68"/>
      <c r="O268" s="68"/>
      <c r="P268" s="68"/>
      <c r="Q268" s="68"/>
    </row>
    <row r="269" spans="11:17" ht="12.75">
      <c r="K269" s="68"/>
      <c r="L269" s="68"/>
      <c r="M269" s="68"/>
      <c r="N269" s="68"/>
      <c r="O269" s="68"/>
      <c r="P269" s="68"/>
      <c r="Q269" s="68"/>
    </row>
    <row r="270" spans="11:17" ht="12.75">
      <c r="K270" s="68"/>
      <c r="L270" s="68"/>
      <c r="M270" s="68"/>
      <c r="N270" s="68"/>
      <c r="O270" s="68"/>
      <c r="P270" s="68"/>
      <c r="Q270" s="68"/>
    </row>
    <row r="271" spans="11:17" ht="12.75">
      <c r="K271" s="68"/>
      <c r="L271" s="68"/>
      <c r="M271" s="68"/>
      <c r="N271" s="68"/>
      <c r="O271" s="68"/>
      <c r="P271" s="68"/>
      <c r="Q271" s="68"/>
    </row>
    <row r="272" spans="11:17" ht="12.75">
      <c r="K272" s="68"/>
      <c r="L272" s="68"/>
      <c r="M272" s="68"/>
      <c r="N272" s="68"/>
      <c r="O272" s="68"/>
      <c r="P272" s="68"/>
      <c r="Q272" s="68"/>
    </row>
    <row r="273" spans="11:17" ht="12.75">
      <c r="K273" s="68"/>
      <c r="L273" s="68"/>
      <c r="M273" s="68"/>
      <c r="N273" s="68"/>
      <c r="O273" s="68"/>
      <c r="P273" s="68"/>
      <c r="Q273" s="68"/>
    </row>
    <row r="274" spans="11:17" ht="12.75">
      <c r="K274" s="68"/>
      <c r="L274" s="68"/>
      <c r="M274" s="68"/>
      <c r="N274" s="68"/>
      <c r="O274" s="68"/>
      <c r="P274" s="68"/>
      <c r="Q274" s="68"/>
    </row>
    <row r="275" spans="11:17" ht="12.75">
      <c r="K275" s="68"/>
      <c r="L275" s="68"/>
      <c r="M275" s="68"/>
      <c r="N275" s="68"/>
      <c r="O275" s="68"/>
      <c r="P275" s="68"/>
      <c r="Q275" s="68"/>
    </row>
    <row r="276" spans="11:17" ht="12.75">
      <c r="K276" s="68"/>
      <c r="L276" s="68"/>
      <c r="M276" s="68"/>
      <c r="N276" s="68"/>
      <c r="O276" s="68"/>
      <c r="P276" s="68"/>
      <c r="Q276" s="68"/>
    </row>
    <row r="277" spans="11:17" ht="12.75">
      <c r="K277" s="68"/>
      <c r="L277" s="68"/>
      <c r="M277" s="68"/>
      <c r="N277" s="68"/>
      <c r="O277" s="68"/>
      <c r="P277" s="68"/>
      <c r="Q277" s="68"/>
    </row>
    <row r="278" spans="11:17" ht="12.75">
      <c r="K278" s="68"/>
      <c r="L278" s="68"/>
      <c r="M278" s="68"/>
      <c r="N278" s="68"/>
      <c r="O278" s="68"/>
      <c r="P278" s="68"/>
      <c r="Q278" s="68"/>
    </row>
    <row r="279" spans="11:17" ht="12.75">
      <c r="K279" s="68"/>
      <c r="L279" s="68"/>
      <c r="M279" s="68"/>
      <c r="N279" s="68"/>
      <c r="O279" s="68"/>
      <c r="P279" s="68"/>
      <c r="Q279" s="68"/>
    </row>
    <row r="280" spans="11:17" ht="12.75">
      <c r="K280" s="68"/>
      <c r="L280" s="68"/>
      <c r="M280" s="68"/>
      <c r="N280" s="68"/>
      <c r="O280" s="68"/>
      <c r="P280" s="68"/>
      <c r="Q280" s="68"/>
    </row>
    <row r="281" spans="11:17" ht="12.75">
      <c r="K281" s="68"/>
      <c r="L281" s="68"/>
      <c r="M281" s="68"/>
      <c r="N281" s="68"/>
      <c r="O281" s="68"/>
      <c r="P281" s="68"/>
      <c r="Q281" s="68"/>
    </row>
    <row r="282" spans="11:17" ht="12.75">
      <c r="K282" s="68"/>
      <c r="L282" s="68"/>
      <c r="M282" s="68"/>
      <c r="N282" s="68"/>
      <c r="O282" s="68"/>
      <c r="P282" s="68"/>
      <c r="Q282" s="68"/>
    </row>
    <row r="283" spans="11:17" ht="12.75">
      <c r="K283" s="68"/>
      <c r="L283" s="68"/>
      <c r="M283" s="68"/>
      <c r="N283" s="68"/>
      <c r="O283" s="68"/>
      <c r="P283" s="68"/>
      <c r="Q283" s="68"/>
    </row>
    <row r="284" spans="11:17" ht="12.75">
      <c r="K284" s="68"/>
      <c r="L284" s="68"/>
      <c r="M284" s="68"/>
      <c r="N284" s="68"/>
      <c r="O284" s="68"/>
      <c r="P284" s="68"/>
      <c r="Q284" s="68"/>
    </row>
    <row r="285" spans="11:17" ht="12.75">
      <c r="K285" s="68"/>
      <c r="L285" s="68"/>
      <c r="M285" s="68"/>
      <c r="N285" s="68"/>
      <c r="O285" s="68"/>
      <c r="P285" s="68"/>
      <c r="Q285" s="68"/>
    </row>
    <row r="286" spans="11:17" ht="12.75">
      <c r="K286" s="68"/>
      <c r="L286" s="68"/>
      <c r="M286" s="68"/>
      <c r="N286" s="68"/>
      <c r="O286" s="68"/>
      <c r="P286" s="68"/>
      <c r="Q286" s="68"/>
    </row>
    <row r="287" spans="11:17" ht="12.75">
      <c r="K287" s="68"/>
      <c r="L287" s="68"/>
      <c r="M287" s="68"/>
      <c r="N287" s="68"/>
      <c r="O287" s="68"/>
      <c r="P287" s="68"/>
      <c r="Q287" s="68"/>
    </row>
    <row r="288" spans="11:17" ht="12.75">
      <c r="K288" s="68"/>
      <c r="L288" s="68"/>
      <c r="M288" s="68"/>
      <c r="N288" s="68"/>
      <c r="O288" s="68"/>
      <c r="P288" s="68"/>
      <c r="Q288" s="68"/>
    </row>
    <row r="289" spans="11:17" ht="12.75">
      <c r="K289" s="68"/>
      <c r="L289" s="68"/>
      <c r="M289" s="68"/>
      <c r="N289" s="68"/>
      <c r="O289" s="68"/>
      <c r="P289" s="68"/>
      <c r="Q289" s="68"/>
    </row>
    <row r="290" spans="11:17" ht="12.75">
      <c r="K290" s="68"/>
      <c r="L290" s="68"/>
      <c r="M290" s="68"/>
      <c r="N290" s="68"/>
      <c r="O290" s="68"/>
      <c r="P290" s="68"/>
      <c r="Q290" s="68"/>
    </row>
    <row r="291" spans="11:17" ht="12.75">
      <c r="K291" s="68"/>
      <c r="L291" s="68"/>
      <c r="M291" s="68"/>
      <c r="N291" s="68"/>
      <c r="O291" s="68"/>
      <c r="P291" s="68"/>
      <c r="Q291" s="68"/>
    </row>
    <row r="292" spans="11:17" ht="12.75">
      <c r="K292" s="68"/>
      <c r="L292" s="68"/>
      <c r="M292" s="68"/>
      <c r="N292" s="68"/>
      <c r="O292" s="68"/>
      <c r="P292" s="68"/>
      <c r="Q292" s="68"/>
    </row>
    <row r="293" spans="11:17" ht="12.75">
      <c r="K293" s="68"/>
      <c r="L293" s="68"/>
      <c r="M293" s="68"/>
      <c r="N293" s="68"/>
      <c r="O293" s="68"/>
      <c r="P293" s="68"/>
      <c r="Q293" s="68"/>
    </row>
    <row r="294" spans="11:17" ht="12.75">
      <c r="K294" s="68"/>
      <c r="L294" s="68"/>
      <c r="M294" s="68"/>
      <c r="N294" s="68"/>
      <c r="O294" s="68"/>
      <c r="P294" s="68"/>
      <c r="Q294" s="68"/>
    </row>
    <row r="295" spans="11:17" ht="12.75">
      <c r="K295" s="68"/>
      <c r="L295" s="68"/>
      <c r="M295" s="68"/>
      <c r="N295" s="68"/>
      <c r="O295" s="68"/>
      <c r="P295" s="68"/>
      <c r="Q295" s="68"/>
    </row>
    <row r="296" spans="11:17" ht="12.75">
      <c r="K296" s="68"/>
      <c r="L296" s="68"/>
      <c r="M296" s="68"/>
      <c r="N296" s="68"/>
      <c r="O296" s="68"/>
      <c r="P296" s="68"/>
      <c r="Q296" s="68"/>
    </row>
    <row r="297" spans="11:17" ht="12.75">
      <c r="K297" s="68"/>
      <c r="L297" s="68"/>
      <c r="M297" s="68"/>
      <c r="N297" s="68"/>
      <c r="O297" s="68"/>
      <c r="P297" s="68"/>
      <c r="Q297" s="68"/>
    </row>
    <row r="298" spans="11:17" ht="12.75">
      <c r="K298" s="68"/>
      <c r="L298" s="68"/>
      <c r="M298" s="68"/>
      <c r="N298" s="68"/>
      <c r="O298" s="68"/>
      <c r="P298" s="68"/>
      <c r="Q298" s="68"/>
    </row>
    <row r="299" spans="11:17" ht="12.75">
      <c r="K299" s="68"/>
      <c r="L299" s="68"/>
      <c r="M299" s="68"/>
      <c r="N299" s="68"/>
      <c r="O299" s="68"/>
      <c r="P299" s="68"/>
      <c r="Q299" s="68"/>
    </row>
    <row r="300" spans="11:17" ht="12.75">
      <c r="K300" s="68"/>
      <c r="L300" s="68"/>
      <c r="M300" s="68"/>
      <c r="N300" s="68"/>
      <c r="O300" s="68"/>
      <c r="P300" s="68"/>
      <c r="Q300" s="68"/>
    </row>
    <row r="301" spans="11:17" ht="12.75">
      <c r="K301" s="68"/>
      <c r="L301" s="68"/>
      <c r="M301" s="68"/>
      <c r="N301" s="68"/>
      <c r="O301" s="68"/>
      <c r="P301" s="68"/>
      <c r="Q301" s="68"/>
    </row>
    <row r="302" spans="11:17" ht="12.75">
      <c r="K302" s="68"/>
      <c r="L302" s="68"/>
      <c r="M302" s="68"/>
      <c r="N302" s="68"/>
      <c r="O302" s="68"/>
      <c r="P302" s="68"/>
      <c r="Q302" s="68"/>
    </row>
    <row r="303" spans="11:17" ht="12.75">
      <c r="K303" s="68"/>
      <c r="L303" s="68"/>
      <c r="M303" s="68"/>
      <c r="N303" s="68"/>
      <c r="O303" s="68"/>
      <c r="P303" s="68"/>
      <c r="Q303" s="68"/>
    </row>
    <row r="304" spans="11:17" ht="12.75">
      <c r="K304" s="68"/>
      <c r="L304" s="68"/>
      <c r="M304" s="68"/>
      <c r="N304" s="68"/>
      <c r="O304" s="68"/>
      <c r="P304" s="68"/>
      <c r="Q304" s="68"/>
    </row>
    <row r="305" spans="11:17" ht="12.75">
      <c r="K305" s="68"/>
      <c r="L305" s="68"/>
      <c r="M305" s="68"/>
      <c r="N305" s="68"/>
      <c r="O305" s="68"/>
      <c r="P305" s="68"/>
      <c r="Q305" s="68"/>
    </row>
    <row r="306" spans="11:17" ht="12.75">
      <c r="K306" s="68"/>
      <c r="L306" s="68"/>
      <c r="M306" s="68"/>
      <c r="N306" s="68"/>
      <c r="O306" s="68"/>
      <c r="P306" s="68"/>
      <c r="Q306" s="68"/>
    </row>
    <row r="307" spans="11:17" ht="12.75">
      <c r="K307" s="68"/>
      <c r="L307" s="68"/>
      <c r="M307" s="68"/>
      <c r="N307" s="68"/>
      <c r="O307" s="68"/>
      <c r="P307" s="68"/>
      <c r="Q307" s="68"/>
    </row>
    <row r="308" spans="11:17" ht="12.75">
      <c r="K308" s="68"/>
      <c r="L308" s="68"/>
      <c r="M308" s="68"/>
      <c r="N308" s="68"/>
      <c r="O308" s="68"/>
      <c r="P308" s="68"/>
      <c r="Q308" s="68"/>
    </row>
    <row r="309" spans="11:17" ht="12.75">
      <c r="K309" s="68"/>
      <c r="L309" s="68"/>
      <c r="M309" s="68"/>
      <c r="N309" s="68"/>
      <c r="O309" s="68"/>
      <c r="P309" s="68"/>
      <c r="Q309" s="68"/>
    </row>
    <row r="310" spans="11:17" ht="12.75">
      <c r="K310" s="68"/>
      <c r="L310" s="68"/>
      <c r="M310" s="68"/>
      <c r="N310" s="68"/>
      <c r="O310" s="68"/>
      <c r="P310" s="68"/>
      <c r="Q310" s="68"/>
    </row>
    <row r="311" spans="11:17" ht="12.75">
      <c r="K311" s="68"/>
      <c r="L311" s="68"/>
      <c r="M311" s="68"/>
      <c r="N311" s="68"/>
      <c r="O311" s="68"/>
      <c r="P311" s="68"/>
      <c r="Q311" s="68"/>
    </row>
    <row r="312" spans="11:17" ht="12.75">
      <c r="K312" s="68"/>
      <c r="L312" s="68"/>
      <c r="M312" s="68"/>
      <c r="N312" s="68"/>
      <c r="O312" s="68"/>
      <c r="P312" s="68"/>
      <c r="Q312" s="68"/>
    </row>
    <row r="313" spans="11:17" ht="12.75">
      <c r="K313" s="68"/>
      <c r="L313" s="68"/>
      <c r="M313" s="68"/>
      <c r="N313" s="68"/>
      <c r="O313" s="68"/>
      <c r="P313" s="68"/>
      <c r="Q313" s="68"/>
    </row>
    <row r="314" spans="11:17" ht="12.75">
      <c r="K314" s="68"/>
      <c r="L314" s="68"/>
      <c r="M314" s="68"/>
      <c r="N314" s="68"/>
      <c r="O314" s="68"/>
      <c r="P314" s="68"/>
      <c r="Q314" s="68"/>
    </row>
    <row r="315" spans="11:17" ht="12.75">
      <c r="K315" s="68"/>
      <c r="L315" s="68"/>
      <c r="M315" s="68"/>
      <c r="N315" s="68"/>
      <c r="O315" s="68"/>
      <c r="P315" s="68"/>
      <c r="Q315" s="68"/>
    </row>
    <row r="316" spans="11:17" ht="12.75">
      <c r="K316" s="68"/>
      <c r="L316" s="68"/>
      <c r="M316" s="68"/>
      <c r="N316" s="68"/>
      <c r="O316" s="68"/>
      <c r="P316" s="68"/>
      <c r="Q316" s="68"/>
    </row>
    <row r="317" spans="11:17" ht="12.75">
      <c r="K317" s="68"/>
      <c r="L317" s="68"/>
      <c r="M317" s="68"/>
      <c r="N317" s="68"/>
      <c r="O317" s="68"/>
      <c r="P317" s="68"/>
      <c r="Q317" s="68"/>
    </row>
    <row r="318" spans="11:17" ht="12.75">
      <c r="K318" s="68"/>
      <c r="L318" s="68"/>
      <c r="M318" s="68"/>
      <c r="N318" s="68"/>
      <c r="O318" s="68"/>
      <c r="P318" s="68"/>
      <c r="Q318" s="68"/>
    </row>
    <row r="319" spans="11:17" ht="12.75">
      <c r="K319" s="68"/>
      <c r="L319" s="68"/>
      <c r="M319" s="68"/>
      <c r="N319" s="68"/>
      <c r="O319" s="68"/>
      <c r="P319" s="68"/>
      <c r="Q319" s="68"/>
    </row>
    <row r="320" spans="11:17" ht="12.75">
      <c r="K320" s="68"/>
      <c r="L320" s="68"/>
      <c r="M320" s="68"/>
      <c r="N320" s="68"/>
      <c r="O320" s="68"/>
      <c r="P320" s="68"/>
      <c r="Q320" s="68"/>
    </row>
    <row r="321" spans="11:17" ht="12.75">
      <c r="K321" s="68"/>
      <c r="L321" s="68"/>
      <c r="M321" s="68"/>
      <c r="N321" s="68"/>
      <c r="O321" s="68"/>
      <c r="P321" s="68"/>
      <c r="Q321" s="68"/>
    </row>
    <row r="322" spans="11:17" ht="12.75">
      <c r="K322" s="68"/>
      <c r="L322" s="68"/>
      <c r="M322" s="68"/>
      <c r="N322" s="68"/>
      <c r="O322" s="68"/>
      <c r="P322" s="68"/>
      <c r="Q322" s="68"/>
    </row>
    <row r="323" spans="11:17" ht="12.75">
      <c r="K323" s="68"/>
      <c r="L323" s="68"/>
      <c r="M323" s="68"/>
      <c r="N323" s="68"/>
      <c r="O323" s="68"/>
      <c r="P323" s="68"/>
      <c r="Q323" s="68"/>
    </row>
    <row r="324" spans="11:17" ht="12.75">
      <c r="K324" s="68"/>
      <c r="L324" s="68"/>
      <c r="M324" s="68"/>
      <c r="N324" s="68"/>
      <c r="O324" s="68"/>
      <c r="P324" s="68"/>
      <c r="Q324" s="68"/>
    </row>
    <row r="325" spans="11:17" ht="12.75">
      <c r="K325" s="68"/>
      <c r="L325" s="68"/>
      <c r="M325" s="68"/>
      <c r="N325" s="68"/>
      <c r="O325" s="68"/>
      <c r="P325" s="68"/>
      <c r="Q325" s="68"/>
    </row>
    <row r="326" spans="11:17" ht="12.75">
      <c r="K326" s="68"/>
      <c r="L326" s="68"/>
      <c r="M326" s="68"/>
      <c r="N326" s="68"/>
      <c r="O326" s="68"/>
      <c r="P326" s="68"/>
      <c r="Q326" s="68"/>
    </row>
    <row r="327" spans="11:17" ht="12.75">
      <c r="K327" s="68"/>
      <c r="L327" s="68"/>
      <c r="M327" s="68"/>
      <c r="N327" s="68"/>
      <c r="O327" s="68"/>
      <c r="P327" s="68"/>
      <c r="Q327" s="68"/>
    </row>
    <row r="328" spans="11:17" ht="12.75">
      <c r="K328" s="68"/>
      <c r="L328" s="68"/>
      <c r="M328" s="68"/>
      <c r="N328" s="68"/>
      <c r="O328" s="68"/>
      <c r="P328" s="68"/>
      <c r="Q328" s="68"/>
    </row>
    <row r="329" spans="11:17" ht="12.75">
      <c r="K329" s="68"/>
      <c r="L329" s="68"/>
      <c r="M329" s="68"/>
      <c r="N329" s="68"/>
      <c r="O329" s="68"/>
      <c r="P329" s="68"/>
      <c r="Q329" s="68"/>
    </row>
    <row r="330" spans="11:17" ht="12.75">
      <c r="K330" s="68"/>
      <c r="L330" s="68"/>
      <c r="M330" s="68"/>
      <c r="N330" s="68"/>
      <c r="O330" s="68"/>
      <c r="P330" s="68"/>
      <c r="Q330" s="68"/>
    </row>
    <row r="331" spans="11:17" ht="12.75">
      <c r="K331" s="68"/>
      <c r="L331" s="68"/>
      <c r="M331" s="68"/>
      <c r="N331" s="68"/>
      <c r="O331" s="68"/>
      <c r="P331" s="68"/>
      <c r="Q331" s="68"/>
    </row>
    <row r="332" spans="11:17" ht="12.75">
      <c r="K332" s="68"/>
      <c r="L332" s="68"/>
      <c r="M332" s="68"/>
      <c r="N332" s="68"/>
      <c r="O332" s="68"/>
      <c r="P332" s="68"/>
      <c r="Q332" s="68"/>
    </row>
    <row r="333" spans="11:17" ht="12.75">
      <c r="K333" s="68"/>
      <c r="L333" s="68"/>
      <c r="M333" s="68"/>
      <c r="N333" s="68"/>
      <c r="O333" s="68"/>
      <c r="P333" s="68"/>
      <c r="Q333" s="68"/>
    </row>
    <row r="334" spans="11:17" ht="12.75">
      <c r="K334" s="68"/>
      <c r="L334" s="68"/>
      <c r="M334" s="68"/>
      <c r="N334" s="68"/>
      <c r="O334" s="68"/>
      <c r="P334" s="68"/>
      <c r="Q334" s="68"/>
    </row>
    <row r="335" spans="11:17" ht="12.75">
      <c r="K335" s="68"/>
      <c r="L335" s="68"/>
      <c r="M335" s="68"/>
      <c r="N335" s="68"/>
      <c r="O335" s="68"/>
      <c r="P335" s="68"/>
      <c r="Q335" s="68"/>
    </row>
    <row r="336" spans="11:17" ht="12.75">
      <c r="K336" s="68"/>
      <c r="L336" s="68"/>
      <c r="M336" s="68"/>
      <c r="N336" s="68"/>
      <c r="O336" s="68"/>
      <c r="P336" s="68"/>
      <c r="Q336" s="68"/>
    </row>
    <row r="337" spans="11:17" ht="12.75">
      <c r="K337" s="68"/>
      <c r="L337" s="68"/>
      <c r="M337" s="68"/>
      <c r="N337" s="68"/>
      <c r="O337" s="68"/>
      <c r="P337" s="68"/>
      <c r="Q337" s="68"/>
    </row>
    <row r="338" spans="11:17" ht="12.75">
      <c r="K338" s="68"/>
      <c r="L338" s="68"/>
      <c r="M338" s="68"/>
      <c r="N338" s="68"/>
      <c r="O338" s="68"/>
      <c r="P338" s="68"/>
      <c r="Q338" s="68"/>
    </row>
    <row r="339" spans="11:17" ht="12.75">
      <c r="K339" s="68"/>
      <c r="L339" s="68"/>
      <c r="M339" s="68"/>
      <c r="N339" s="68"/>
      <c r="O339" s="68"/>
      <c r="P339" s="68"/>
      <c r="Q339" s="68"/>
    </row>
    <row r="340" spans="11:17" ht="12.75">
      <c r="K340" s="68"/>
      <c r="L340" s="68"/>
      <c r="M340" s="68"/>
      <c r="N340" s="68"/>
      <c r="O340" s="68"/>
      <c r="P340" s="68"/>
      <c r="Q340" s="68"/>
    </row>
    <row r="341" spans="11:17" ht="12.75">
      <c r="K341" s="68"/>
      <c r="L341" s="68"/>
      <c r="M341" s="68"/>
      <c r="N341" s="68"/>
      <c r="O341" s="68"/>
      <c r="P341" s="68"/>
      <c r="Q341" s="68"/>
    </row>
    <row r="342" spans="11:17" ht="12.75">
      <c r="K342" s="68"/>
      <c r="L342" s="68"/>
      <c r="M342" s="68"/>
      <c r="N342" s="68"/>
      <c r="O342" s="68"/>
      <c r="P342" s="68"/>
      <c r="Q342" s="68"/>
    </row>
    <row r="343" spans="11:17" ht="12.75">
      <c r="K343" s="68"/>
      <c r="L343" s="68"/>
      <c r="M343" s="68"/>
      <c r="N343" s="68"/>
      <c r="O343" s="68"/>
      <c r="P343" s="68"/>
      <c r="Q343" s="68"/>
    </row>
    <row r="344" spans="11:17" ht="12.75">
      <c r="K344" s="68"/>
      <c r="L344" s="68"/>
      <c r="M344" s="68"/>
      <c r="N344" s="68"/>
      <c r="O344" s="68"/>
      <c r="P344" s="68"/>
      <c r="Q344" s="68"/>
    </row>
    <row r="345" spans="11:17" ht="12.75">
      <c r="K345" s="68"/>
      <c r="L345" s="68"/>
      <c r="M345" s="68"/>
      <c r="N345" s="68"/>
      <c r="O345" s="68"/>
      <c r="P345" s="68"/>
      <c r="Q345" s="68"/>
    </row>
    <row r="346" spans="11:17" ht="12.75">
      <c r="K346" s="68"/>
      <c r="L346" s="68"/>
      <c r="M346" s="68"/>
      <c r="N346" s="68"/>
      <c r="O346" s="68"/>
      <c r="P346" s="68"/>
      <c r="Q346" s="68"/>
    </row>
    <row r="347" spans="11:17" ht="12.75">
      <c r="K347" s="68"/>
      <c r="L347" s="68"/>
      <c r="M347" s="68"/>
      <c r="N347" s="68"/>
      <c r="O347" s="68"/>
      <c r="P347" s="68"/>
      <c r="Q347" s="68"/>
    </row>
    <row r="348" spans="11:17" ht="12.75">
      <c r="K348" s="68"/>
      <c r="L348" s="68"/>
      <c r="M348" s="68"/>
      <c r="N348" s="68"/>
      <c r="O348" s="68"/>
      <c r="P348" s="68"/>
      <c r="Q348" s="68"/>
    </row>
    <row r="349" spans="11:17" ht="12.75">
      <c r="K349" s="68"/>
      <c r="L349" s="68"/>
      <c r="M349" s="68"/>
      <c r="N349" s="68"/>
      <c r="O349" s="68"/>
      <c r="P349" s="68"/>
      <c r="Q349" s="68"/>
    </row>
    <row r="350" spans="11:17" ht="12.75">
      <c r="K350" s="68"/>
      <c r="L350" s="68"/>
      <c r="M350" s="68"/>
      <c r="N350" s="68"/>
      <c r="O350" s="68"/>
      <c r="P350" s="68"/>
      <c r="Q350" s="68"/>
    </row>
    <row r="351" spans="11:17" ht="12.75">
      <c r="K351" s="68"/>
      <c r="L351" s="68"/>
      <c r="M351" s="68"/>
      <c r="N351" s="68"/>
      <c r="O351" s="68"/>
      <c r="P351" s="68"/>
      <c r="Q351" s="68"/>
    </row>
    <row r="352" spans="11:17" ht="12.75">
      <c r="K352" s="68"/>
      <c r="L352" s="68"/>
      <c r="M352" s="68"/>
      <c r="N352" s="68"/>
      <c r="O352" s="68"/>
      <c r="P352" s="68"/>
      <c r="Q352" s="68"/>
    </row>
    <row r="353" spans="11:17" ht="12.75">
      <c r="K353" s="68"/>
      <c r="L353" s="68"/>
      <c r="M353" s="68"/>
      <c r="N353" s="68"/>
      <c r="O353" s="68"/>
      <c r="P353" s="68"/>
      <c r="Q353" s="68"/>
    </row>
    <row r="354" spans="11:17" ht="12.75">
      <c r="K354" s="68"/>
      <c r="L354" s="68"/>
      <c r="M354" s="68"/>
      <c r="N354" s="68"/>
      <c r="O354" s="68"/>
      <c r="P354" s="68"/>
      <c r="Q354" s="68"/>
    </row>
    <row r="355" spans="11:17" ht="12.75">
      <c r="K355" s="68"/>
      <c r="L355" s="68"/>
      <c r="M355" s="68"/>
      <c r="N355" s="68"/>
      <c r="O355" s="68"/>
      <c r="P355" s="68"/>
      <c r="Q355" s="68"/>
    </row>
    <row r="356" spans="11:17" ht="12.75">
      <c r="K356" s="68"/>
      <c r="L356" s="68"/>
      <c r="M356" s="68"/>
      <c r="N356" s="68"/>
      <c r="O356" s="68"/>
      <c r="P356" s="68"/>
      <c r="Q356" s="68"/>
    </row>
    <row r="357" spans="11:17" ht="12.75">
      <c r="K357" s="68"/>
      <c r="L357" s="68"/>
      <c r="M357" s="68"/>
      <c r="N357" s="68"/>
      <c r="O357" s="68"/>
      <c r="P357" s="68"/>
      <c r="Q357" s="68"/>
    </row>
    <row r="358" spans="11:17" ht="12.75">
      <c r="K358" s="68"/>
      <c r="L358" s="68"/>
      <c r="M358" s="68"/>
      <c r="N358" s="68"/>
      <c r="O358" s="68"/>
      <c r="P358" s="68"/>
      <c r="Q358" s="68"/>
    </row>
    <row r="359" spans="11:17" ht="12.75">
      <c r="K359" s="68"/>
      <c r="L359" s="68"/>
      <c r="M359" s="68"/>
      <c r="N359" s="68"/>
      <c r="O359" s="68"/>
      <c r="P359" s="68"/>
      <c r="Q359" s="68"/>
    </row>
    <row r="360" spans="11:17" ht="12.75">
      <c r="K360" s="68"/>
      <c r="L360" s="68"/>
      <c r="M360" s="68"/>
      <c r="N360" s="68"/>
      <c r="O360" s="68"/>
      <c r="P360" s="68"/>
      <c r="Q360" s="68"/>
    </row>
    <row r="361" spans="11:17" ht="12.75">
      <c r="K361" s="68"/>
      <c r="L361" s="68"/>
      <c r="M361" s="68"/>
      <c r="N361" s="68"/>
      <c r="O361" s="68"/>
      <c r="P361" s="68"/>
      <c r="Q361" s="68"/>
    </row>
    <row r="362" spans="11:17" ht="12.75">
      <c r="K362" s="68"/>
      <c r="L362" s="68"/>
      <c r="M362" s="68"/>
      <c r="N362" s="68"/>
      <c r="O362" s="68"/>
      <c r="P362" s="68"/>
      <c r="Q362" s="68"/>
    </row>
    <row r="363" spans="11:17" ht="12.75">
      <c r="K363" s="68"/>
      <c r="L363" s="68"/>
      <c r="M363" s="68"/>
      <c r="N363" s="68"/>
      <c r="O363" s="68"/>
      <c r="P363" s="68"/>
      <c r="Q363" s="68"/>
    </row>
    <row r="364" spans="11:17" ht="12.75">
      <c r="K364" s="68"/>
      <c r="L364" s="68"/>
      <c r="M364" s="68"/>
      <c r="N364" s="68"/>
      <c r="O364" s="68"/>
      <c r="P364" s="68"/>
      <c r="Q364" s="68"/>
    </row>
    <row r="365" spans="11:17" ht="12.75">
      <c r="K365" s="68"/>
      <c r="L365" s="68"/>
      <c r="M365" s="68"/>
      <c r="N365" s="68"/>
      <c r="O365" s="68"/>
      <c r="P365" s="68"/>
      <c r="Q365" s="68"/>
    </row>
    <row r="366" spans="11:17" ht="12.75">
      <c r="K366" s="68"/>
      <c r="L366" s="68"/>
      <c r="M366" s="68"/>
      <c r="N366" s="68"/>
      <c r="O366" s="68"/>
      <c r="P366" s="68"/>
      <c r="Q366" s="68"/>
    </row>
    <row r="367" spans="11:17" ht="12.75">
      <c r="K367" s="68"/>
      <c r="L367" s="68"/>
      <c r="M367" s="68"/>
      <c r="N367" s="68"/>
      <c r="O367" s="68"/>
      <c r="P367" s="68"/>
      <c r="Q367" s="68"/>
    </row>
    <row r="368" spans="11:17" ht="12.75">
      <c r="K368" s="68"/>
      <c r="L368" s="68"/>
      <c r="M368" s="68"/>
      <c r="N368" s="68"/>
      <c r="O368" s="68"/>
      <c r="P368" s="68"/>
      <c r="Q368" s="68"/>
    </row>
    <row r="369" spans="11:17" ht="12.75">
      <c r="K369" s="68"/>
      <c r="L369" s="68"/>
      <c r="M369" s="68"/>
      <c r="N369" s="68"/>
      <c r="O369" s="68"/>
      <c r="P369" s="68"/>
      <c r="Q369" s="68"/>
    </row>
    <row r="370" spans="11:17" ht="12.75">
      <c r="K370" s="68"/>
      <c r="L370" s="68"/>
      <c r="M370" s="68"/>
      <c r="N370" s="68"/>
      <c r="O370" s="68"/>
      <c r="P370" s="68"/>
      <c r="Q370" s="68"/>
    </row>
    <row r="371" spans="11:17" ht="12.75">
      <c r="K371" s="68"/>
      <c r="L371" s="68"/>
      <c r="M371" s="68"/>
      <c r="N371" s="68"/>
      <c r="O371" s="68"/>
      <c r="P371" s="68"/>
      <c r="Q371" s="68"/>
    </row>
    <row r="372" spans="11:17" ht="12.75">
      <c r="K372" s="68"/>
      <c r="L372" s="68"/>
      <c r="M372" s="68"/>
      <c r="N372" s="68"/>
      <c r="O372" s="68"/>
      <c r="P372" s="68"/>
      <c r="Q372" s="68"/>
    </row>
    <row r="373" spans="11:17" ht="12.75">
      <c r="K373" s="68"/>
      <c r="L373" s="68"/>
      <c r="M373" s="68"/>
      <c r="N373" s="68"/>
      <c r="O373" s="68"/>
      <c r="P373" s="68"/>
      <c r="Q373" s="68"/>
    </row>
    <row r="374" spans="11:17" ht="12.75">
      <c r="K374" s="68"/>
      <c r="L374" s="68"/>
      <c r="M374" s="68"/>
      <c r="N374" s="68"/>
      <c r="O374" s="68"/>
      <c r="P374" s="68"/>
      <c r="Q374" s="68"/>
    </row>
    <row r="375" spans="11:17" ht="12.75">
      <c r="K375" s="68"/>
      <c r="L375" s="68"/>
      <c r="M375" s="68"/>
      <c r="N375" s="68"/>
      <c r="O375" s="68"/>
      <c r="P375" s="68"/>
      <c r="Q375" s="68"/>
    </row>
    <row r="376" spans="11:17" ht="12.75">
      <c r="K376" s="68"/>
      <c r="L376" s="68"/>
      <c r="M376" s="68"/>
      <c r="N376" s="68"/>
      <c r="O376" s="68"/>
      <c r="P376" s="68"/>
      <c r="Q376" s="68"/>
    </row>
    <row r="377" spans="11:17" ht="12.75">
      <c r="K377" s="68"/>
      <c r="L377" s="68"/>
      <c r="M377" s="68"/>
      <c r="N377" s="68"/>
      <c r="O377" s="68"/>
      <c r="P377" s="68"/>
      <c r="Q377" s="68"/>
    </row>
    <row r="378" spans="11:17" ht="12.75">
      <c r="K378" s="68"/>
      <c r="L378" s="68"/>
      <c r="M378" s="68"/>
      <c r="N378" s="68"/>
      <c r="O378" s="68"/>
      <c r="P378" s="68"/>
      <c r="Q378" s="68"/>
    </row>
    <row r="379" spans="11:17" ht="12.75">
      <c r="K379" s="68"/>
      <c r="L379" s="68"/>
      <c r="M379" s="68"/>
      <c r="N379" s="68"/>
      <c r="O379" s="68"/>
      <c r="P379" s="68"/>
      <c r="Q379" s="68"/>
    </row>
    <row r="380" spans="11:17" ht="12.75">
      <c r="K380" s="68"/>
      <c r="L380" s="68"/>
      <c r="M380" s="68"/>
      <c r="N380" s="68"/>
      <c r="O380" s="68"/>
      <c r="P380" s="68"/>
      <c r="Q380" s="68"/>
    </row>
    <row r="381" spans="11:17" ht="12.75">
      <c r="K381" s="68"/>
      <c r="L381" s="68"/>
      <c r="M381" s="68"/>
      <c r="N381" s="68"/>
      <c r="O381" s="68"/>
      <c r="P381" s="68"/>
      <c r="Q381" s="68"/>
    </row>
    <row r="382" spans="11:17" ht="12.75">
      <c r="K382" s="68"/>
      <c r="L382" s="68"/>
      <c r="M382" s="68"/>
      <c r="N382" s="68"/>
      <c r="O382" s="68"/>
      <c r="P382" s="68"/>
      <c r="Q382" s="68"/>
    </row>
    <row r="383" spans="11:17" ht="12.75">
      <c r="K383" s="68"/>
      <c r="L383" s="68"/>
      <c r="M383" s="68"/>
      <c r="N383" s="68"/>
      <c r="O383" s="68"/>
      <c r="P383" s="68"/>
      <c r="Q383" s="68"/>
    </row>
    <row r="384" spans="11:17" ht="12.75">
      <c r="K384" s="68"/>
      <c r="L384" s="68"/>
      <c r="M384" s="68"/>
      <c r="N384" s="68"/>
      <c r="O384" s="68"/>
      <c r="P384" s="68"/>
      <c r="Q384" s="68"/>
    </row>
    <row r="385" spans="11:17" ht="12.75">
      <c r="K385" s="68"/>
      <c r="L385" s="68"/>
      <c r="M385" s="68"/>
      <c r="N385" s="68"/>
      <c r="O385" s="68"/>
      <c r="P385" s="68"/>
      <c r="Q385" s="68"/>
    </row>
    <row r="386" spans="11:17" ht="12.75">
      <c r="K386" s="68"/>
      <c r="L386" s="68"/>
      <c r="M386" s="68"/>
      <c r="N386" s="68"/>
      <c r="O386" s="68"/>
      <c r="P386" s="68"/>
      <c r="Q386" s="68"/>
    </row>
    <row r="387" spans="11:17" ht="12.75">
      <c r="K387" s="68"/>
      <c r="L387" s="68"/>
      <c r="M387" s="68"/>
      <c r="N387" s="68"/>
      <c r="O387" s="68"/>
      <c r="P387" s="68"/>
      <c r="Q387" s="68"/>
    </row>
    <row r="388" spans="11:17" ht="12.75">
      <c r="K388" s="68"/>
      <c r="L388" s="68"/>
      <c r="M388" s="68"/>
      <c r="N388" s="68"/>
      <c r="O388" s="68"/>
      <c r="P388" s="68"/>
      <c r="Q388" s="68"/>
    </row>
    <row r="389" spans="11:17" ht="12.75">
      <c r="K389" s="68"/>
      <c r="L389" s="68"/>
      <c r="M389" s="68"/>
      <c r="N389" s="68"/>
      <c r="O389" s="68"/>
      <c r="P389" s="68"/>
      <c r="Q389" s="68"/>
    </row>
    <row r="390" spans="11:17" ht="12.75">
      <c r="K390" s="68"/>
      <c r="L390" s="68"/>
      <c r="M390" s="68"/>
      <c r="N390" s="68"/>
      <c r="O390" s="68"/>
      <c r="P390" s="68"/>
      <c r="Q390" s="68"/>
    </row>
    <row r="391" spans="11:17" ht="12.75">
      <c r="K391" s="68"/>
      <c r="L391" s="68"/>
      <c r="M391" s="68"/>
      <c r="N391" s="68"/>
      <c r="O391" s="68"/>
      <c r="P391" s="68"/>
      <c r="Q391" s="68"/>
    </row>
    <row r="392" spans="11:17" ht="12.75">
      <c r="K392" s="68"/>
      <c r="L392" s="68"/>
      <c r="M392" s="68"/>
      <c r="N392" s="68"/>
      <c r="O392" s="68"/>
      <c r="P392" s="68"/>
      <c r="Q392" s="68"/>
    </row>
    <row r="393" spans="11:17" ht="12.75">
      <c r="K393" s="68"/>
      <c r="L393" s="68"/>
      <c r="M393" s="68"/>
      <c r="N393" s="68"/>
      <c r="O393" s="68"/>
      <c r="P393" s="68"/>
      <c r="Q393" s="68"/>
    </row>
    <row r="394" spans="11:17" ht="12.75">
      <c r="K394" s="68"/>
      <c r="L394" s="68"/>
      <c r="M394" s="68"/>
      <c r="N394" s="68"/>
      <c r="O394" s="68"/>
      <c r="P394" s="68"/>
      <c r="Q394" s="68"/>
    </row>
    <row r="395" spans="11:17" ht="12.75">
      <c r="K395" s="68"/>
      <c r="L395" s="68"/>
      <c r="M395" s="68"/>
      <c r="N395" s="68"/>
      <c r="O395" s="68"/>
      <c r="P395" s="68"/>
      <c r="Q395" s="68"/>
    </row>
    <row r="396" spans="11:17" ht="12.75">
      <c r="K396" s="68"/>
      <c r="L396" s="68"/>
      <c r="M396" s="68"/>
      <c r="N396" s="68"/>
      <c r="O396" s="68"/>
      <c r="P396" s="68"/>
      <c r="Q396" s="68"/>
    </row>
    <row r="397" spans="11:17" ht="12.75">
      <c r="K397" s="68"/>
      <c r="L397" s="68"/>
      <c r="M397" s="68"/>
      <c r="N397" s="68"/>
      <c r="O397" s="68"/>
      <c r="P397" s="68"/>
      <c r="Q397" s="68"/>
    </row>
    <row r="398" spans="11:17" ht="12.75">
      <c r="K398" s="68"/>
      <c r="L398" s="68"/>
      <c r="M398" s="68"/>
      <c r="N398" s="68"/>
      <c r="O398" s="68"/>
      <c r="P398" s="68"/>
      <c r="Q398" s="68"/>
    </row>
    <row r="399" spans="11:17" ht="12.75">
      <c r="K399" s="68"/>
      <c r="L399" s="68"/>
      <c r="M399" s="68"/>
      <c r="N399" s="68"/>
      <c r="O399" s="68"/>
      <c r="P399" s="68"/>
      <c r="Q399" s="68"/>
    </row>
    <row r="400" spans="11:17" ht="12.75">
      <c r="K400" s="68"/>
      <c r="L400" s="68"/>
      <c r="M400" s="68"/>
      <c r="N400" s="68"/>
      <c r="O400" s="68"/>
      <c r="P400" s="68"/>
      <c r="Q400" s="68"/>
    </row>
    <row r="401" spans="11:17" ht="12.75">
      <c r="K401" s="68"/>
      <c r="L401" s="68"/>
      <c r="M401" s="68"/>
      <c r="N401" s="68"/>
      <c r="O401" s="68"/>
      <c r="P401" s="68"/>
      <c r="Q401" s="68"/>
    </row>
    <row r="402" spans="11:17" ht="12.75">
      <c r="K402" s="68"/>
      <c r="L402" s="68"/>
      <c r="M402" s="68"/>
      <c r="N402" s="68"/>
      <c r="O402" s="68"/>
      <c r="P402" s="68"/>
      <c r="Q402" s="68"/>
    </row>
    <row r="403" spans="11:17" ht="12.75">
      <c r="K403" s="68"/>
      <c r="L403" s="68"/>
      <c r="M403" s="68"/>
      <c r="N403" s="68"/>
      <c r="O403" s="68"/>
      <c r="P403" s="68"/>
      <c r="Q403" s="68"/>
    </row>
    <row r="404" spans="11:17" ht="12.75">
      <c r="K404" s="68"/>
      <c r="L404" s="68"/>
      <c r="M404" s="68"/>
      <c r="N404" s="68"/>
      <c r="O404" s="68"/>
      <c r="P404" s="68"/>
      <c r="Q404" s="68"/>
    </row>
    <row r="405" spans="11:17" ht="12.75">
      <c r="K405" s="68"/>
      <c r="L405" s="68"/>
      <c r="M405" s="68"/>
      <c r="N405" s="68"/>
      <c r="O405" s="68"/>
      <c r="P405" s="68"/>
      <c r="Q405" s="68"/>
    </row>
    <row r="406" spans="11:17" ht="12.75">
      <c r="K406" s="68"/>
      <c r="L406" s="68"/>
      <c r="M406" s="68"/>
      <c r="N406" s="68"/>
      <c r="O406" s="68"/>
      <c r="P406" s="68"/>
      <c r="Q406" s="68"/>
    </row>
    <row r="407" spans="11:17" ht="12.75">
      <c r="K407" s="68"/>
      <c r="L407" s="68"/>
      <c r="M407" s="68"/>
      <c r="N407" s="68"/>
      <c r="O407" s="68"/>
      <c r="P407" s="68"/>
      <c r="Q407" s="68"/>
    </row>
    <row r="408" spans="11:17" ht="12.75">
      <c r="K408" s="68"/>
      <c r="L408" s="68"/>
      <c r="M408" s="68"/>
      <c r="N408" s="68"/>
      <c r="O408" s="68"/>
      <c r="P408" s="68"/>
      <c r="Q408" s="68"/>
    </row>
    <row r="409" spans="11:17" ht="12.75">
      <c r="K409" s="68"/>
      <c r="L409" s="68"/>
      <c r="M409" s="68"/>
      <c r="N409" s="68"/>
      <c r="O409" s="68"/>
      <c r="P409" s="68"/>
      <c r="Q409" s="68"/>
    </row>
    <row r="410" spans="11:17" ht="12.75">
      <c r="K410" s="68"/>
      <c r="L410" s="68"/>
      <c r="M410" s="68"/>
      <c r="N410" s="68"/>
      <c r="O410" s="68"/>
      <c r="P410" s="68"/>
      <c r="Q410" s="68"/>
    </row>
    <row r="411" spans="11:17" ht="12.75">
      <c r="K411" s="68"/>
      <c r="L411" s="68"/>
      <c r="M411" s="68"/>
      <c r="N411" s="68"/>
      <c r="O411" s="68"/>
      <c r="P411" s="68"/>
      <c r="Q411" s="68"/>
    </row>
    <row r="412" spans="11:17" ht="12.75">
      <c r="K412" s="68"/>
      <c r="L412" s="68"/>
      <c r="M412" s="68"/>
      <c r="N412" s="68"/>
      <c r="O412" s="68"/>
      <c r="P412" s="68"/>
      <c r="Q412" s="68"/>
    </row>
    <row r="413" spans="11:17" ht="12.75">
      <c r="K413" s="68"/>
      <c r="L413" s="68"/>
      <c r="M413" s="68"/>
      <c r="N413" s="68"/>
      <c r="O413" s="68"/>
      <c r="P413" s="68"/>
      <c r="Q413" s="68"/>
    </row>
    <row r="414" spans="11:17" ht="12.75">
      <c r="K414" s="68"/>
      <c r="L414" s="68"/>
      <c r="M414" s="68"/>
      <c r="N414" s="68"/>
      <c r="O414" s="68"/>
      <c r="P414" s="68"/>
      <c r="Q414" s="68"/>
    </row>
    <row r="415" spans="11:17" ht="12.75">
      <c r="K415" s="68"/>
      <c r="L415" s="68"/>
      <c r="M415" s="68"/>
      <c r="N415" s="68"/>
      <c r="O415" s="68"/>
      <c r="P415" s="68"/>
      <c r="Q415" s="68"/>
    </row>
    <row r="416" spans="11:17" ht="12.75">
      <c r="K416" s="68"/>
      <c r="L416" s="68"/>
      <c r="M416" s="68"/>
      <c r="N416" s="68"/>
      <c r="O416" s="68"/>
      <c r="P416" s="68"/>
      <c r="Q416" s="68"/>
    </row>
    <row r="417" spans="11:17" ht="12.75">
      <c r="K417" s="68"/>
      <c r="L417" s="68"/>
      <c r="M417" s="68"/>
      <c r="N417" s="68"/>
      <c r="O417" s="68"/>
      <c r="P417" s="68"/>
      <c r="Q417" s="68"/>
    </row>
    <row r="418" spans="11:17" ht="12.75">
      <c r="K418" s="68"/>
      <c r="L418" s="68"/>
      <c r="M418" s="68"/>
      <c r="N418" s="68"/>
      <c r="O418" s="68"/>
      <c r="P418" s="68"/>
      <c r="Q418" s="68"/>
    </row>
    <row r="419" spans="11:17" ht="12.75">
      <c r="K419" s="68"/>
      <c r="L419" s="68"/>
      <c r="M419" s="68"/>
      <c r="N419" s="68"/>
      <c r="O419" s="68"/>
      <c r="P419" s="68"/>
      <c r="Q419" s="68"/>
    </row>
    <row r="420" spans="11:17" ht="12.75">
      <c r="K420" s="68"/>
      <c r="L420" s="68"/>
      <c r="M420" s="68"/>
      <c r="N420" s="68"/>
      <c r="O420" s="68"/>
      <c r="P420" s="68"/>
      <c r="Q420" s="68"/>
    </row>
    <row r="421" spans="11:17" ht="12.75">
      <c r="K421" s="68"/>
      <c r="L421" s="68"/>
      <c r="M421" s="68"/>
      <c r="N421" s="68"/>
      <c r="O421" s="68"/>
      <c r="P421" s="68"/>
      <c r="Q421" s="68"/>
    </row>
    <row r="422" spans="11:17" ht="12.75">
      <c r="K422" s="68"/>
      <c r="L422" s="68"/>
      <c r="M422" s="68"/>
      <c r="N422" s="68"/>
      <c r="O422" s="68"/>
      <c r="P422" s="68"/>
      <c r="Q422" s="68"/>
    </row>
    <row r="423" spans="11:17" ht="12.75">
      <c r="K423" s="68"/>
      <c r="L423" s="68"/>
      <c r="M423" s="68"/>
      <c r="N423" s="68"/>
      <c r="O423" s="68"/>
      <c r="P423" s="68"/>
      <c r="Q423" s="68"/>
    </row>
    <row r="424" spans="11:17" ht="12.75">
      <c r="K424" s="68"/>
      <c r="L424" s="68"/>
      <c r="M424" s="68"/>
      <c r="N424" s="68"/>
      <c r="O424" s="68"/>
      <c r="P424" s="68"/>
      <c r="Q424" s="68"/>
    </row>
    <row r="425" spans="11:17" ht="12.75">
      <c r="K425" s="68"/>
      <c r="L425" s="68"/>
      <c r="M425" s="68"/>
      <c r="N425" s="68"/>
      <c r="O425" s="68"/>
      <c r="P425" s="68"/>
      <c r="Q425" s="68"/>
    </row>
    <row r="426" spans="11:17" ht="12.75">
      <c r="K426" s="68"/>
      <c r="L426" s="68"/>
      <c r="M426" s="68"/>
      <c r="N426" s="68"/>
      <c r="O426" s="68"/>
      <c r="P426" s="68"/>
      <c r="Q426" s="68"/>
    </row>
    <row r="427" spans="11:17" ht="12.75">
      <c r="K427" s="68"/>
      <c r="L427" s="68"/>
      <c r="M427" s="68"/>
      <c r="N427" s="68"/>
      <c r="O427" s="68"/>
      <c r="P427" s="68"/>
      <c r="Q427" s="68"/>
    </row>
    <row r="428" spans="11:17" ht="12.75">
      <c r="K428" s="68"/>
      <c r="L428" s="68"/>
      <c r="M428" s="68"/>
      <c r="N428" s="68"/>
      <c r="O428" s="68"/>
      <c r="P428" s="68"/>
      <c r="Q428" s="68"/>
    </row>
    <row r="429" spans="11:17" ht="12.75">
      <c r="K429" s="68"/>
      <c r="L429" s="68"/>
      <c r="M429" s="68"/>
      <c r="N429" s="68"/>
      <c r="O429" s="68"/>
      <c r="P429" s="68"/>
      <c r="Q429" s="68"/>
    </row>
    <row r="430" spans="11:17" ht="12.75">
      <c r="K430" s="68"/>
      <c r="L430" s="68"/>
      <c r="M430" s="68"/>
      <c r="N430" s="68"/>
      <c r="O430" s="68"/>
      <c r="P430" s="68"/>
      <c r="Q430" s="68"/>
    </row>
    <row r="431" spans="11:17" ht="12.75">
      <c r="K431" s="68"/>
      <c r="L431" s="68"/>
      <c r="M431" s="68"/>
      <c r="N431" s="68"/>
      <c r="O431" s="68"/>
      <c r="P431" s="68"/>
      <c r="Q431" s="68"/>
    </row>
    <row r="432" spans="11:17" ht="12.75">
      <c r="K432" s="68"/>
      <c r="L432" s="68"/>
      <c r="M432" s="68"/>
      <c r="N432" s="68"/>
      <c r="O432" s="68"/>
      <c r="P432" s="68"/>
      <c r="Q432" s="68"/>
    </row>
    <row r="433" spans="11:17" ht="12.75">
      <c r="K433" s="68"/>
      <c r="L433" s="68"/>
      <c r="M433" s="68"/>
      <c r="N433" s="68"/>
      <c r="O433" s="68"/>
      <c r="P433" s="68"/>
      <c r="Q433" s="68"/>
    </row>
    <row r="434" spans="11:17" ht="12.75">
      <c r="K434" s="68"/>
      <c r="L434" s="68"/>
      <c r="M434" s="68"/>
      <c r="N434" s="68"/>
      <c r="O434" s="68"/>
      <c r="P434" s="68"/>
      <c r="Q434" s="68"/>
    </row>
    <row r="435" spans="11:17" ht="12.75">
      <c r="K435" s="68"/>
      <c r="L435" s="68"/>
      <c r="M435" s="68"/>
      <c r="N435" s="68"/>
      <c r="O435" s="68"/>
      <c r="P435" s="68"/>
      <c r="Q435" s="68"/>
    </row>
    <row r="436" spans="11:17" ht="12.75">
      <c r="K436" s="68"/>
      <c r="L436" s="68"/>
      <c r="M436" s="68"/>
      <c r="N436" s="68"/>
      <c r="O436" s="68"/>
      <c r="P436" s="68"/>
      <c r="Q436" s="68"/>
    </row>
    <row r="437" spans="11:17" ht="12.75">
      <c r="K437" s="68"/>
      <c r="L437" s="68"/>
      <c r="M437" s="68"/>
      <c r="N437" s="68"/>
      <c r="O437" s="68"/>
      <c r="P437" s="68"/>
      <c r="Q437" s="68"/>
    </row>
    <row r="438" spans="11:17" ht="12.75">
      <c r="K438" s="68"/>
      <c r="L438" s="68"/>
      <c r="M438" s="68"/>
      <c r="N438" s="68"/>
      <c r="O438" s="68"/>
      <c r="P438" s="68"/>
      <c r="Q438" s="68"/>
    </row>
    <row r="439" spans="11:17" ht="12.75">
      <c r="K439" s="68"/>
      <c r="L439" s="68"/>
      <c r="M439" s="68"/>
      <c r="N439" s="68"/>
      <c r="O439" s="68"/>
      <c r="P439" s="68"/>
      <c r="Q439" s="68"/>
    </row>
    <row r="440" spans="11:17" ht="12.75">
      <c r="K440" s="68"/>
      <c r="L440" s="68"/>
      <c r="M440" s="68"/>
      <c r="N440" s="68"/>
      <c r="O440" s="68"/>
      <c r="P440" s="68"/>
      <c r="Q440" s="68"/>
    </row>
    <row r="441" spans="11:17" ht="12.75">
      <c r="K441" s="68"/>
      <c r="L441" s="68"/>
      <c r="M441" s="68"/>
      <c r="N441" s="68"/>
      <c r="O441" s="68"/>
      <c r="P441" s="68"/>
      <c r="Q441" s="68"/>
    </row>
    <row r="442" spans="11:17" ht="12.75">
      <c r="K442" s="68"/>
      <c r="L442" s="68"/>
      <c r="M442" s="68"/>
      <c r="N442" s="68"/>
      <c r="O442" s="68"/>
      <c r="P442" s="68"/>
      <c r="Q442" s="68"/>
    </row>
    <row r="443" spans="11:17" ht="12.75">
      <c r="K443" s="68"/>
      <c r="L443" s="68"/>
      <c r="M443" s="68"/>
      <c r="N443" s="68"/>
      <c r="O443" s="68"/>
      <c r="P443" s="68"/>
      <c r="Q443" s="68"/>
    </row>
    <row r="444" spans="11:17" ht="12.75">
      <c r="K444" s="68"/>
      <c r="L444" s="68"/>
      <c r="M444" s="68"/>
      <c r="N444" s="68"/>
      <c r="O444" s="68"/>
      <c r="P444" s="68"/>
      <c r="Q444" s="68"/>
    </row>
    <row r="445" spans="11:17" ht="12.75">
      <c r="K445" s="68"/>
      <c r="L445" s="68"/>
      <c r="M445" s="68"/>
      <c r="N445" s="68"/>
      <c r="O445" s="68"/>
      <c r="P445" s="68"/>
      <c r="Q445" s="68"/>
    </row>
    <row r="446" spans="11:17" ht="12.75">
      <c r="K446" s="68"/>
      <c r="L446" s="68"/>
      <c r="M446" s="68"/>
      <c r="N446" s="68"/>
      <c r="O446" s="68"/>
      <c r="P446" s="68"/>
      <c r="Q446" s="68"/>
    </row>
    <row r="447" spans="11:17" ht="12.75">
      <c r="K447" s="68"/>
      <c r="L447" s="68"/>
      <c r="M447" s="68"/>
      <c r="N447" s="68"/>
      <c r="O447" s="68"/>
      <c r="P447" s="68"/>
      <c r="Q447" s="68"/>
    </row>
    <row r="448" spans="11:17" ht="12.75">
      <c r="K448" s="68"/>
      <c r="L448" s="68"/>
      <c r="M448" s="68"/>
      <c r="N448" s="68"/>
      <c r="O448" s="68"/>
      <c r="P448" s="68"/>
      <c r="Q448" s="68"/>
    </row>
    <row r="449" spans="11:17" ht="12.75">
      <c r="K449" s="68"/>
      <c r="L449" s="68"/>
      <c r="M449" s="68"/>
      <c r="N449" s="68"/>
      <c r="O449" s="68"/>
      <c r="P449" s="68"/>
      <c r="Q449" s="68"/>
    </row>
    <row r="450" spans="11:17" ht="12.75">
      <c r="K450" s="68"/>
      <c r="L450" s="68"/>
      <c r="M450" s="68"/>
      <c r="N450" s="68"/>
      <c r="O450" s="68"/>
      <c r="P450" s="68"/>
      <c r="Q450" s="68"/>
    </row>
    <row r="451" spans="11:17" ht="12.75">
      <c r="K451" s="68"/>
      <c r="L451" s="68"/>
      <c r="M451" s="68"/>
      <c r="N451" s="68"/>
      <c r="O451" s="68"/>
      <c r="P451" s="68"/>
      <c r="Q451" s="68"/>
    </row>
    <row r="452" spans="11:17" ht="12.75">
      <c r="K452" s="68"/>
      <c r="L452" s="68"/>
      <c r="M452" s="68"/>
      <c r="N452" s="68"/>
      <c r="O452" s="68"/>
      <c r="P452" s="68"/>
      <c r="Q452" s="68"/>
    </row>
    <row r="453" spans="11:17" ht="12.75">
      <c r="K453" s="68"/>
      <c r="L453" s="68"/>
      <c r="M453" s="68"/>
      <c r="N453" s="68"/>
      <c r="O453" s="68"/>
      <c r="P453" s="68"/>
      <c r="Q453" s="68"/>
    </row>
    <row r="454" spans="11:17" ht="12.75">
      <c r="K454" s="68"/>
      <c r="L454" s="68"/>
      <c r="M454" s="68"/>
      <c r="N454" s="68"/>
      <c r="O454" s="68"/>
      <c r="P454" s="68"/>
      <c r="Q454" s="68"/>
    </row>
    <row r="455" spans="11:17" ht="12.75">
      <c r="K455" s="68"/>
      <c r="L455" s="68"/>
      <c r="M455" s="68"/>
      <c r="N455" s="68"/>
      <c r="O455" s="68"/>
      <c r="P455" s="68"/>
      <c r="Q455" s="68"/>
    </row>
    <row r="456" spans="11:17" ht="12.75">
      <c r="K456" s="68"/>
      <c r="L456" s="68"/>
      <c r="M456" s="68"/>
      <c r="N456" s="68"/>
      <c r="O456" s="68"/>
      <c r="P456" s="68"/>
      <c r="Q456" s="68"/>
    </row>
    <row r="457" spans="11:17" ht="12.75">
      <c r="K457" s="68"/>
      <c r="L457" s="68"/>
      <c r="M457" s="68"/>
      <c r="N457" s="68"/>
      <c r="O457" s="68"/>
      <c r="P457" s="68"/>
      <c r="Q457" s="68"/>
    </row>
    <row r="458" spans="11:17" ht="12.75">
      <c r="K458" s="68"/>
      <c r="L458" s="68"/>
      <c r="M458" s="68"/>
      <c r="N458" s="68"/>
      <c r="O458" s="68"/>
      <c r="P458" s="68"/>
      <c r="Q458" s="68"/>
    </row>
    <row r="459" spans="11:17" ht="12.75">
      <c r="K459" s="68"/>
      <c r="L459" s="68"/>
      <c r="M459" s="68"/>
      <c r="N459" s="68"/>
      <c r="O459" s="68"/>
      <c r="P459" s="68"/>
      <c r="Q459" s="68"/>
    </row>
    <row r="460" spans="11:17" ht="12.75">
      <c r="K460" s="68"/>
      <c r="L460" s="68"/>
      <c r="M460" s="68"/>
      <c r="N460" s="68"/>
      <c r="O460" s="68"/>
      <c r="P460" s="68"/>
      <c r="Q460" s="68"/>
    </row>
    <row r="461" spans="11:17" ht="12.75">
      <c r="K461" s="68"/>
      <c r="L461" s="68"/>
      <c r="M461" s="68"/>
      <c r="N461" s="68"/>
      <c r="O461" s="68"/>
      <c r="P461" s="68"/>
      <c r="Q461" s="68"/>
    </row>
    <row r="462" spans="11:17" ht="12.75">
      <c r="K462" s="68"/>
      <c r="L462" s="68"/>
      <c r="M462" s="68"/>
      <c r="N462" s="68"/>
      <c r="O462" s="68"/>
      <c r="P462" s="68"/>
      <c r="Q462" s="68"/>
    </row>
  </sheetData>
  <sheetProtection/>
  <mergeCells count="49">
    <mergeCell ref="Q108:Q109"/>
    <mergeCell ref="R108:R109"/>
    <mergeCell ref="A140:B140"/>
    <mergeCell ref="A150:B150"/>
    <mergeCell ref="G108:G109"/>
    <mergeCell ref="H108:H109"/>
    <mergeCell ref="M108:M109"/>
    <mergeCell ref="N108:N109"/>
    <mergeCell ref="O108:O109"/>
    <mergeCell ref="P108:P109"/>
    <mergeCell ref="R49:R50"/>
    <mergeCell ref="A67:B67"/>
    <mergeCell ref="A87:B87"/>
    <mergeCell ref="A88:B88"/>
    <mergeCell ref="A108:A109"/>
    <mergeCell ref="B108:B109"/>
    <mergeCell ref="C108:C109"/>
    <mergeCell ref="D108:D109"/>
    <mergeCell ref="E108:E109"/>
    <mergeCell ref="F108:F109"/>
    <mergeCell ref="H49:H50"/>
    <mergeCell ref="M49:M50"/>
    <mergeCell ref="N49:N50"/>
    <mergeCell ref="O49:O50"/>
    <mergeCell ref="P49:P50"/>
    <mergeCell ref="Q49:Q50"/>
    <mergeCell ref="B49:B50"/>
    <mergeCell ref="C49:C50"/>
    <mergeCell ref="D49:D50"/>
    <mergeCell ref="E49:E50"/>
    <mergeCell ref="F49:F50"/>
    <mergeCell ref="G49:G50"/>
    <mergeCell ref="M3:M4"/>
    <mergeCell ref="N3:N4"/>
    <mergeCell ref="O3:O4"/>
    <mergeCell ref="P3:P4"/>
    <mergeCell ref="Q3:Q4"/>
    <mergeCell ref="R3:R4"/>
    <mergeCell ref="F3:F4"/>
    <mergeCell ref="G3:G4"/>
    <mergeCell ref="H3:H4"/>
    <mergeCell ref="A49:A50"/>
    <mergeCell ref="E3:E4"/>
    <mergeCell ref="D3:D4"/>
    <mergeCell ref="A3:A4"/>
    <mergeCell ref="B3:B4"/>
    <mergeCell ref="C3:C4"/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2022-10-12T08:31:57Z</dcterms:modified>
  <cp:category/>
  <cp:version/>
  <cp:contentType/>
  <cp:contentStatus/>
</cp:coreProperties>
</file>