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<sst xmlns="http://schemas.openxmlformats.org/spreadsheetml/2006/main" count="345" uniqueCount="130">
  <si>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</si>
  <si>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</si>
  <si>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</si>
  <si>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</si>
  <si>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</si>
  <si>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</si>
  <si>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</si>
  <si>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</si>
  <si>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</si>
  <si>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</si>
  <si>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</si>
  <si>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</si>
  <si>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</si>
  <si>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</si>
  <si>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</si>
  <si>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</si>
  <si>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</si>
  <si>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</si>
  <si>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</si>
  <si>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</si>
  <si>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</si>
  <si>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</si>
  <si>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</si>
  <si>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</si>
  <si>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</si>
  <si>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</si>
  <si>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</si>
  <si>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</si>
  <si>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</si>
  <si>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</si>
  <si>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</si>
  <si>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</si>
  <si>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</si>
  <si>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</si>
  <si>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</si>
  <si>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</si>
  <si>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</si>
  <si>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</si>
  <si>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</si>
  <si>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</si>
  <si>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</si>
  <si>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</si>
  <si>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</si>
  <si>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</si>
  <si>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</si>
  <si>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</si>
  <si>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</si>
  <si>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</si>
  <si>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</si>
  <si>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</si>
  <si>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</si>
  <si>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</si>
  <si>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</si>
  <si>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</si>
  <si>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</si>
  <si>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</si>
  <si>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</si>
  <si>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</si>
  <si>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</si>
  <si>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</si>
  <si>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</si>
  <si>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</si>
  <si>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</si>
  <si>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</si>
  <si>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</si>
  <si>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</si>
  <si>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</si>
  <si>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</si>
  <si>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</si>
  <si>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</si>
  <si>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</si>
  <si>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</si>
  <si>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</si>
  <si>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</si>
  <si>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</si>
  <si>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</si>
  <si>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</si>
  <si>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</si>
  <si>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</si>
  <si>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</si>
  <si>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</si>
  <si>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</si>
  <si>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</si>
  <si>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</si>
  <si>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</si>
  <si>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</si>
  <si>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</si>
  <si>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</si>
  <si>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</si>
  <si>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</si>
  <si>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</si>
  <si>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</si>
  <si>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</si>
  <si>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</si>
  <si>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</si>
  <si>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</si>
  <si>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</si>
  <si>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</si>
  <si>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</si>
  <si>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</si>
  <si>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</si>
  <si>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</si>
  <si>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</si>
  <si>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</si>
  <si>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</si>
  <si>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</si>
  <si>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</si>
  <si>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</si>
  <si>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</si>
  <si>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</si>
  <si>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</si>
  <si>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</si>
  <si>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</si>
  <si>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</si>
  <si>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</si>
  <si>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</si>
  <si>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</si>
  <si>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</si>
  <si>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</si>
  <si>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</si>
  <si>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</si>
  <si>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на 1 июля 2019 года</t>
  </si>
  <si>
    <t>исполнено на 1 июля</t>
  </si>
  <si>
    <t>об исполнении бюджетов поселений на 1 июля 2019 г.</t>
  </si>
  <si>
    <t>на 1 июля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</si>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</sst>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1">
      <selection activeCell="E30" sqref="E30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121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122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156546.8</v>
      </c>
      <c r="E5" s="78">
        <v>70523.7</v>
      </c>
      <c r="F5" s="89">
        <f>E5/C5</f>
        <v>0.47429767006432144</v>
      </c>
      <c r="G5" s="89">
        <f>E5/D5</f>
        <v>0.45049595392559927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5436</v>
      </c>
      <c r="F6" s="89">
        <f>E6/C6</f>
        <v>0.5211289209295191</v>
      </c>
      <c r="G6" s="89">
        <f>E6/D6</f>
        <v>0.5211289209295191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2696</v>
      </c>
      <c r="F7" s="89">
        <f>E7/C7</f>
        <v>0.6884576098059244</v>
      </c>
      <c r="G7" s="89">
        <f>E7/D7</f>
        <v>0.565899120505447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139.5</v>
      </c>
      <c r="F8" s="77" t="s">
        <v>14</v>
      </c>
      <c r="G8" s="77" t="s">
        <v>14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59.2</v>
      </c>
      <c r="F9" s="89">
        <f>E9/C9</f>
        <v>0.5890547263681593</v>
      </c>
      <c r="G9" s="89">
        <f>E9/D9</f>
        <v>0.5890547263681593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5020.5</v>
      </c>
      <c r="E10" s="78">
        <v>886.8</v>
      </c>
      <c r="F10" s="89">
        <f>E10/C10</f>
        <v>0.1766357932476845</v>
      </c>
      <c r="G10" s="89">
        <f>E10/D10</f>
        <v>0.1766357932476845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3817.9</v>
      </c>
      <c r="E11" s="78">
        <v>2705.9</v>
      </c>
      <c r="F11" s="89">
        <f>E11/C11</f>
        <v>0.7087404070300427</v>
      </c>
      <c r="G11" s="89">
        <f>E11/D11</f>
        <v>0.7087404070300427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8796.9</v>
      </c>
      <c r="E12" s="78">
        <v>673</v>
      </c>
      <c r="F12" s="89">
        <f>E12/C12</f>
        <v>0.07650422307858451</v>
      </c>
      <c r="G12" s="89">
        <f>E12/D12</f>
        <v>0.07650422307858451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1320.1</v>
      </c>
      <c r="F13" s="89">
        <f>E13/C13</f>
        <v>0.40307166193398675</v>
      </c>
      <c r="G13" s="89">
        <f>E13/D13</f>
        <v>0.40307166193398675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99" t="s">
        <v>15</v>
      </c>
      <c r="B15" s="99"/>
      <c r="C15" s="76">
        <f>SUM(C5:C14)</f>
        <v>184065.9</v>
      </c>
      <c r="D15" s="76">
        <f>SUM(D5:D14)</f>
        <v>192770</v>
      </c>
      <c r="E15" s="76">
        <f>SUM(E5:E14)</f>
        <v>84440.2</v>
      </c>
      <c r="F15" s="42">
        <f>E15/C15</f>
        <v>0.45874982818653537</v>
      </c>
      <c r="G15" s="42">
        <f>E15/D15</f>
        <v>0.43803600145250815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5712.7</v>
      </c>
      <c r="E16" s="41">
        <v>3221</v>
      </c>
      <c r="F16" s="89">
        <f>E16/C16</f>
        <v>0.5986655019236845</v>
      </c>
      <c r="G16" s="89">
        <f>E16/D16</f>
        <v>0.5638314632310466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314.7</v>
      </c>
      <c r="F17" s="89">
        <f>E17/C17</f>
        <v>0.5525899912203687</v>
      </c>
      <c r="G17" s="89">
        <f>E17/D17</f>
        <v>0.5525899912203687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728.6</v>
      </c>
      <c r="F18" s="89">
        <f>E18/C18</f>
        <v>0.5589566551591868</v>
      </c>
      <c r="G18" s="89">
        <f>E18/D18</f>
        <v>0.5589566551591868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200</v>
      </c>
      <c r="E20" s="41">
        <v>312.1</v>
      </c>
      <c r="F20" s="89">
        <f>E20/C20</f>
        <v>1.5605000000000002</v>
      </c>
      <c r="G20" s="89">
        <f>E20/D20</f>
        <v>1.5605000000000002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67.5</v>
      </c>
      <c r="F21" s="89">
        <f>E21/C21</f>
        <v>0.225</v>
      </c>
      <c r="G21" s="89">
        <f>E21/D21</f>
        <v>0.225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10.1</v>
      </c>
      <c r="F22" s="89">
        <f>E22/C22</f>
        <v>0.2525</v>
      </c>
      <c r="G22" s="89">
        <f>E22/D22</f>
        <v>0.2525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3221.8</v>
      </c>
      <c r="E23" s="78">
        <v>766.3</v>
      </c>
      <c r="F23" s="89">
        <f>E23/C23</f>
        <v>0.8514444444444444</v>
      </c>
      <c r="G23" s="89">
        <f>E23/D23</f>
        <v>0.2378484077223912</v>
      </c>
    </row>
    <row r="24" spans="1:7" ht="31.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670.6</v>
      </c>
      <c r="E25" s="41">
        <v>853.6</v>
      </c>
      <c r="F25" s="89">
        <f>E25/C25</f>
        <v>1.4226666666666667</v>
      </c>
      <c r="G25" s="89">
        <f>E25/D25</f>
        <v>1.272889949299135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195.9</v>
      </c>
      <c r="F26" s="89">
        <f>E26/C26</f>
        <v>0.36500838457238677</v>
      </c>
      <c r="G26" s="89">
        <f>E26/D26</f>
        <v>0.36500838457238677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1" t="s">
        <v>26</v>
      </c>
      <c r="B28" s="101"/>
      <c r="C28" s="49">
        <f>SUM(C16:C27)</f>
        <v>9937</v>
      </c>
      <c r="D28" s="49">
        <f>SUM(D16:D27)</f>
        <v>12661.800000000001</v>
      </c>
      <c r="E28" s="49">
        <f>SUM(E16:E27)</f>
        <v>7078.9000000000015</v>
      </c>
      <c r="F28" s="42">
        <f>E28/C28</f>
        <v>0.7123779812820772</v>
      </c>
      <c r="G28" s="42">
        <f>E28/D28</f>
        <v>0.5590753289421726</v>
      </c>
    </row>
    <row r="29" spans="1:7" s="47" customFormat="1" ht="15.75" outlineLevel="1">
      <c r="A29" s="100" t="s">
        <v>27</v>
      </c>
      <c r="B29" s="100"/>
      <c r="C29" s="49">
        <f>C15+C28</f>
        <v>194002.9</v>
      </c>
      <c r="D29" s="49">
        <f>D15+D28</f>
        <v>205431.8</v>
      </c>
      <c r="E29" s="49">
        <f>E15+E28</f>
        <v>91519.1</v>
      </c>
      <c r="F29" s="42">
        <f>E29/C29</f>
        <v>0.4717408863475753</v>
      </c>
      <c r="G29" s="42">
        <f>E29/D29</f>
        <v>0.44549626688759975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470156.60000000003</v>
      </c>
      <c r="E30" s="49">
        <f>E31+E36+E37</f>
        <v>208832.9</v>
      </c>
      <c r="F30" s="43">
        <f>E30/C30</f>
        <v>0.6209781422178688</v>
      </c>
      <c r="G30" s="43">
        <f>E30/D30</f>
        <v>0.44417732304513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471149.4</v>
      </c>
      <c r="E31" s="49">
        <f>E32+E33+E34+E35</f>
        <v>210302.19999999998</v>
      </c>
      <c r="F31" s="43">
        <f>E31/C31</f>
        <v>0.6253472008497257</v>
      </c>
      <c r="G31" s="43">
        <f>E31/D31</f>
        <v>0.44635990197589126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105</v>
      </c>
      <c r="B32" s="48" t="s">
        <v>32</v>
      </c>
      <c r="C32" s="49">
        <v>131709.2</v>
      </c>
      <c r="D32" s="49">
        <v>131709.2</v>
      </c>
      <c r="E32" s="49">
        <v>65854.6</v>
      </c>
      <c r="F32" s="43">
        <f>E32/C32</f>
        <v>0.5</v>
      </c>
      <c r="G32" s="43">
        <f>E32/D32</f>
        <v>0.5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106</v>
      </c>
      <c r="B33" s="48" t="s">
        <v>33</v>
      </c>
      <c r="C33" s="49">
        <v>3410</v>
      </c>
      <c r="D33" s="49">
        <v>127906.7</v>
      </c>
      <c r="E33" s="49">
        <v>1695.9</v>
      </c>
      <c r="F33" s="43">
        <f>E33/C33</f>
        <v>0.4973313782991203</v>
      </c>
      <c r="G33" s="43">
        <f>E33/D33</f>
        <v>0.01325888323285645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107</v>
      </c>
      <c r="B34" s="48" t="s">
        <v>34</v>
      </c>
      <c r="C34" s="49">
        <v>201177.5</v>
      </c>
      <c r="D34" s="49">
        <v>200626.2</v>
      </c>
      <c r="E34" s="49">
        <v>134315.8</v>
      </c>
      <c r="F34" s="43">
        <f>E34/C34</f>
        <v>0.6676482210982838</v>
      </c>
      <c r="G34" s="43">
        <f>E34/D34</f>
        <v>0.6694828491991573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108</v>
      </c>
      <c r="B35" s="48" t="s">
        <v>57</v>
      </c>
      <c r="C35" s="49">
        <v>0</v>
      </c>
      <c r="D35" s="49">
        <v>10907.3</v>
      </c>
      <c r="E35" s="49">
        <v>8435.9</v>
      </c>
      <c r="F35" s="89"/>
      <c r="G35" s="42">
        <f>E35/D35</f>
        <v>0.7734178027559524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82</v>
      </c>
      <c r="B36" s="50" t="s">
        <v>83</v>
      </c>
      <c r="C36" s="86"/>
      <c r="D36" s="87">
        <v>476.5</v>
      </c>
      <c r="E36" s="88"/>
      <c r="F36" s="89"/>
      <c r="G36" s="89">
        <f>E36/D36</f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109</v>
      </c>
      <c r="B37" s="50" t="s">
        <v>60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8" t="s">
        <v>35</v>
      </c>
      <c r="B38" s="98"/>
      <c r="C38" s="49">
        <f>C29+C30</f>
        <v>530299.6</v>
      </c>
      <c r="D38" s="49">
        <f>D29+D30</f>
        <v>675588.4</v>
      </c>
      <c r="E38" s="49">
        <f>E29+E30</f>
        <v>300352</v>
      </c>
      <c r="F38" s="42">
        <f>E38/C38</f>
        <v>0.5663817208234742</v>
      </c>
      <c r="G38" s="42">
        <f>E38/D38</f>
        <v>0.4445783853008725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E26" sqref="E26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36</v>
      </c>
      <c r="B2" s="102"/>
      <c r="C2" s="102"/>
      <c r="D2" s="102"/>
      <c r="E2" s="102"/>
    </row>
    <row r="3" spans="1:5" ht="15.75">
      <c r="A3" s="109" t="s">
        <v>121</v>
      </c>
      <c r="B3" s="109"/>
      <c r="C3" s="109"/>
      <c r="D3" s="109"/>
      <c r="E3" s="109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122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63502.4</v>
      </c>
      <c r="F5" s="77">
        <f>E5/C5</f>
        <v>0.47417133290871094</v>
      </c>
      <c r="G5" s="77">
        <f>E5/D5</f>
        <v>0.44789739516952104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2696</v>
      </c>
      <c r="F6" s="77">
        <f>E6/C6</f>
        <v>0.6884576098059244</v>
      </c>
      <c r="G6" s="77">
        <f>E6/D6</f>
        <v>0.565899120505447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69.7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59.2</v>
      </c>
      <c r="F8" s="77">
        <f>E8/C8</f>
        <v>0.5890547263681593</v>
      </c>
      <c r="G8" s="77">
        <f>E8/D8</f>
        <v>0.5890547263681593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1320.1</v>
      </c>
      <c r="F9" s="77">
        <f>E9/C9</f>
        <v>0.40307166193398675</v>
      </c>
      <c r="G9" s="77">
        <f>E9/D9</f>
        <v>0.40307166193398675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5" t="s">
        <v>15</v>
      </c>
      <c r="B11" s="106"/>
      <c r="C11" s="76">
        <f>SUM(C5:C10)</f>
        <v>141223</v>
      </c>
      <c r="D11" s="76">
        <f>SUM(D5:D10)</f>
        <v>149927.1</v>
      </c>
      <c r="E11" s="76">
        <f>SUM(E5:E10)</f>
        <v>67647.4</v>
      </c>
      <c r="F11" s="43">
        <f>E11/C11</f>
        <v>0.4790112092222938</v>
      </c>
      <c r="G11" s="43">
        <f>E11/D11</f>
        <v>0.4512019508147626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1905.3</v>
      </c>
      <c r="F12" s="89">
        <f>E12/C12</f>
        <v>0.6007946268091949</v>
      </c>
      <c r="G12" s="89">
        <f>E12/D12</f>
        <v>0.5437965579244799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314.7</v>
      </c>
      <c r="F13" s="89">
        <f>E13/C13</f>
        <v>0.5525899912203687</v>
      </c>
      <c r="G13" s="89">
        <f>E13/D13</f>
        <v>0.5525899912203687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728.6</v>
      </c>
      <c r="F14" s="89">
        <f>E14/C14</f>
        <v>0.5589566551591868</v>
      </c>
      <c r="G14" s="89">
        <f>E14/D14</f>
        <v>0.5589566551591868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89">
        <f>E15/C15</f>
        <v>1.0714285714285714</v>
      </c>
      <c r="G15" s="89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82.7</v>
      </c>
      <c r="F16" s="89">
        <f>E16/C16</f>
        <v>0.6361538461538462</v>
      </c>
      <c r="G16" s="89">
        <f>E16/D16</f>
        <v>0.6361538461538462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67.5</v>
      </c>
      <c r="F17" s="89">
        <f>E17/C17</f>
        <v>0.225</v>
      </c>
      <c r="G17" s="89">
        <f>E17/D17</f>
        <v>0.225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10.1</v>
      </c>
      <c r="F18" s="89">
        <f>E18/C18</f>
        <v>0.2525</v>
      </c>
      <c r="G18" s="89">
        <f>E18/D18</f>
        <v>0.2525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3221.8</v>
      </c>
      <c r="E19" s="78">
        <v>756</v>
      </c>
      <c r="F19" s="89">
        <f>E19/C19</f>
        <v>0.84</v>
      </c>
      <c r="G19" s="89">
        <f>E19/D19</f>
        <v>0.2346514370848594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538.1</v>
      </c>
      <c r="F21" s="89">
        <f>E21/C21</f>
        <v>1.5374285714285716</v>
      </c>
      <c r="G21" s="89">
        <f>E21/D21</f>
        <v>1.2793628150261531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195.9</v>
      </c>
      <c r="F22" s="89">
        <f>E22/C22</f>
        <v>0.36500838457238677</v>
      </c>
      <c r="G22" s="89">
        <f>E22/D22</f>
        <v>0.36500838457238677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5" t="s">
        <v>26</v>
      </c>
      <c r="B24" s="106"/>
      <c r="C24" s="88">
        <f>SUM(C12:C23)</f>
        <v>7408</v>
      </c>
      <c r="D24" s="88">
        <f>SUM(D12:D23)</f>
        <v>10132.800000000001</v>
      </c>
      <c r="E24" s="88">
        <f>SUM(E12:E23)</f>
        <v>5208</v>
      </c>
      <c r="F24" s="43">
        <f>E24/C24</f>
        <v>0.703023758099352</v>
      </c>
      <c r="G24" s="43">
        <f>E24/D24</f>
        <v>0.5139744197063003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7" t="s">
        <v>27</v>
      </c>
      <c r="B25" s="108"/>
      <c r="C25" s="49">
        <f>C11+C24</f>
        <v>148631</v>
      </c>
      <c r="D25" s="49">
        <f>D11+D24</f>
        <v>160059.9</v>
      </c>
      <c r="E25" s="49">
        <f>E11+E24</f>
        <v>72855.4</v>
      </c>
      <c r="F25" s="52">
        <f>E25/C25</f>
        <v>0.49017634275487615</v>
      </c>
      <c r="G25" s="52">
        <f>E25/D25</f>
        <v>0.4551758435435734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</f>
        <v>336836.7</v>
      </c>
      <c r="D26" s="49">
        <f>D27+D32+D33+D34</f>
        <v>470220.10000000003</v>
      </c>
      <c r="E26" s="49">
        <f>E27+E32+E33+E34</f>
        <v>209072.9</v>
      </c>
      <c r="F26" s="43">
        <f>E26/C26</f>
        <v>0.6206951320921977</v>
      </c>
      <c r="G26" s="43">
        <f>E26/D26</f>
        <v>0.444627739222547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471689.4</v>
      </c>
      <c r="E27" s="49">
        <f>E28+E29+E30+E31</f>
        <v>210542.19999999998</v>
      </c>
      <c r="F27" s="43">
        <f>E27/C27</f>
        <v>0.625057186464539</v>
      </c>
      <c r="G27" s="43">
        <f>E27/D27</f>
        <v>0.4463577091196028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65854.6</v>
      </c>
      <c r="F28" s="43">
        <f>E28/C28</f>
        <v>0.5</v>
      </c>
      <c r="G28" s="43">
        <f>E28/D28</f>
        <v>0.5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127906.7</v>
      </c>
      <c r="E29" s="49">
        <v>1695.9</v>
      </c>
      <c r="F29" s="43">
        <f>E29/C29</f>
        <v>0.4973313782991203</v>
      </c>
      <c r="G29" s="43">
        <f>E29/D29</f>
        <v>0.01325888323285645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200626.2</v>
      </c>
      <c r="E30" s="49">
        <v>134315.8</v>
      </c>
      <c r="F30" s="43">
        <f>E30/C30</f>
        <v>0.6676482210982838</v>
      </c>
      <c r="G30" s="43">
        <f>E30/D30</f>
        <v>0.6694828491991573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11447.3</v>
      </c>
      <c r="E31" s="49">
        <v>8675.9</v>
      </c>
      <c r="F31" s="43" t="s">
        <v>14</v>
      </c>
      <c r="G31" s="42">
        <f>E31/D31</f>
        <v>0.7578992426161628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82</v>
      </c>
      <c r="B32" s="50" t="s">
        <v>83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120</v>
      </c>
      <c r="B33" s="50" t="s">
        <v>112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109</v>
      </c>
      <c r="B34" s="50" t="s">
        <v>60</v>
      </c>
      <c r="C34" s="49"/>
      <c r="D34" s="76">
        <v>-1469.3</v>
      </c>
      <c r="E34" s="76">
        <v>-1469.3</v>
      </c>
      <c r="F34" s="52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3" t="s">
        <v>35</v>
      </c>
      <c r="B35" s="104"/>
      <c r="C35" s="49">
        <f>C25+C26</f>
        <v>485467.7</v>
      </c>
      <c r="D35" s="49">
        <f>D25+D26</f>
        <v>630280</v>
      </c>
      <c r="E35" s="49">
        <f>E25+E26</f>
        <v>281928.3</v>
      </c>
      <c r="F35" s="75">
        <f>E35/C35</f>
        <v>0.580735443367293</v>
      </c>
      <c r="G35" s="75">
        <f>E35/D35</f>
        <v>0.4473064352351336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8"/>
  <sheetViews>
    <sheetView tabSelected="1" zoomScalePageLayoutView="0" workbookViewId="0" topLeftCell="A59">
      <selection activeCell="E96" sqref="E96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0" t="s">
        <v>37</v>
      </c>
      <c r="B1" s="110"/>
      <c r="C1" s="110"/>
      <c r="D1" s="110"/>
      <c r="E1" s="110"/>
      <c r="F1" s="110"/>
      <c r="G1" s="33"/>
    </row>
    <row r="2" spans="1:7" ht="18.75" customHeight="1">
      <c r="A2" s="111" t="s">
        <v>123</v>
      </c>
      <c r="B2" s="111"/>
      <c r="C2" s="111"/>
      <c r="D2" s="111"/>
      <c r="E2" s="111"/>
      <c r="F2" s="111"/>
      <c r="G2" s="34"/>
    </row>
    <row r="3" spans="1:11" ht="13.5" customHeight="1">
      <c r="A3" s="112" t="s">
        <v>2</v>
      </c>
      <c r="B3" s="112" t="s">
        <v>3</v>
      </c>
      <c r="C3" s="114" t="s">
        <v>117</v>
      </c>
      <c r="D3" s="115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3"/>
      <c r="B4" s="113"/>
      <c r="C4" s="113"/>
      <c r="D4" s="116"/>
      <c r="E4" s="96" t="s">
        <v>124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7021.400000000001</v>
      </c>
      <c r="F5" s="4">
        <f>F6+F7+F8+F9+F10+F11+F12+F13+F14</f>
        <v>0</v>
      </c>
      <c r="G5" s="5">
        <f>E5/C5</f>
        <v>0.47545013170457545</v>
      </c>
      <c r="H5" s="16" t="e">
        <f>E5/#REF!</f>
        <v>#REF!</v>
      </c>
      <c r="I5" s="16" t="e">
        <f>E5/#REF!</f>
        <v>#REF!</v>
      </c>
      <c r="J5" s="16">
        <f>E5/C5</f>
        <v>0.47545013170457545</v>
      </c>
      <c r="K5" s="15">
        <f>E5/D5</f>
        <v>0.47545013170457545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200.4</v>
      </c>
      <c r="F6" s="68"/>
      <c r="G6" s="69"/>
      <c r="H6" s="70"/>
      <c r="I6" s="70"/>
      <c r="J6" s="70">
        <f>E6/C6</f>
        <v>0.4139640570130138</v>
      </c>
      <c r="K6" s="70">
        <f>E6/D6</f>
        <v>0.4139640570130138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90.2</v>
      </c>
      <c r="F7" s="68"/>
      <c r="G7" s="69"/>
      <c r="H7" s="70"/>
      <c r="I7" s="70"/>
      <c r="J7" s="70">
        <f>E7/C7</f>
        <v>0.3949211908931699</v>
      </c>
      <c r="K7" s="70">
        <f>E7/D7</f>
        <v>0.3949211908931699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192.5</v>
      </c>
      <c r="F8" s="67"/>
      <c r="G8" s="69"/>
      <c r="H8" s="70"/>
      <c r="I8" s="70"/>
      <c r="J8" s="70">
        <f>E8/C8</f>
        <v>0.4974160206718346</v>
      </c>
      <c r="K8" s="70">
        <f>E8/D8</f>
        <v>0.4974160206718346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170</v>
      </c>
      <c r="F9" s="68"/>
      <c r="G9" s="69"/>
      <c r="H9" s="70"/>
      <c r="I9" s="70"/>
      <c r="J9" s="70">
        <f>E9/C9</f>
        <v>0.4</v>
      </c>
      <c r="K9" s="70">
        <f>E9/D9</f>
        <v>0.4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80</v>
      </c>
      <c r="F10" s="68"/>
      <c r="G10" s="69"/>
      <c r="H10" s="70"/>
      <c r="I10" s="70"/>
      <c r="J10" s="70">
        <f>E10/C10</f>
        <v>1.11731843575419</v>
      </c>
      <c r="K10" s="70">
        <f>E10/D10</f>
        <v>1.11731843575419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756.7</v>
      </c>
      <c r="F11" s="68"/>
      <c r="G11" s="69"/>
      <c r="H11" s="70"/>
      <c r="I11" s="70"/>
      <c r="J11" s="70">
        <f>E11/C11</f>
        <v>0.501790450928382</v>
      </c>
      <c r="K11" s="70">
        <f>E11/D11</f>
        <v>0.501790450928382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62.5</v>
      </c>
      <c r="F12" s="68"/>
      <c r="G12" s="69"/>
      <c r="H12" s="70"/>
      <c r="I12" s="70"/>
      <c r="J12" s="70">
        <f>E12/C12</f>
        <v>0.34741523068371316</v>
      </c>
      <c r="K12" s="70">
        <f>E12/D12</f>
        <v>0.34741523068371316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147</v>
      </c>
      <c r="F13" s="68"/>
      <c r="G13" s="69"/>
      <c r="H13" s="70"/>
      <c r="I13" s="70"/>
      <c r="J13" s="70">
        <f>E13/C13</f>
        <v>0.5218317358892439</v>
      </c>
      <c r="K13" s="70">
        <f>E13/D13</f>
        <v>0.5218317358892439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5322.1</v>
      </c>
      <c r="F14" s="68"/>
      <c r="G14" s="69"/>
      <c r="H14" s="70"/>
      <c r="I14" s="70"/>
      <c r="J14" s="70">
        <f>E14/C14</f>
        <v>0.47509417792933534</v>
      </c>
      <c r="K14" s="70">
        <f>E14/D14</f>
        <v>0.47509417792933534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5436.099999999999</v>
      </c>
      <c r="F15" s="12">
        <f>F16+F17+F18+F19+F20+F21+F22+F23+F24</f>
        <v>0</v>
      </c>
      <c r="G15" s="30">
        <f>E15/C15</f>
        <v>0.5211385075542603</v>
      </c>
      <c r="H15" s="30"/>
      <c r="I15" s="30"/>
      <c r="J15" s="15">
        <f>E15/C15</f>
        <v>0.5211385075542603</v>
      </c>
      <c r="K15" s="15">
        <f>E15/D15</f>
        <v>0.5211385075542603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576.7</v>
      </c>
      <c r="F16" s="68"/>
      <c r="G16" s="69"/>
      <c r="H16" s="5"/>
      <c r="I16" s="69"/>
      <c r="J16" s="70">
        <f>E16/C16</f>
        <v>0.5211929507455942</v>
      </c>
      <c r="K16" s="70">
        <f>E16/D16</f>
        <v>0.5211929507455942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324.9</v>
      </c>
      <c r="F17" s="68"/>
      <c r="G17" s="69"/>
      <c r="H17" s="5"/>
      <c r="I17" s="69"/>
      <c r="J17" s="70">
        <f>E17/C17</f>
        <v>0.5210906174819566</v>
      </c>
      <c r="K17" s="70">
        <f>E17/D17</f>
        <v>0.5210906174819566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500.9</v>
      </c>
      <c r="F18" s="68"/>
      <c r="G18" s="69"/>
      <c r="H18" s="5"/>
      <c r="I18" s="69"/>
      <c r="J18" s="70">
        <f>E18/C18</f>
        <v>0.5211194340407823</v>
      </c>
      <c r="K18" s="70">
        <f>E18/D18</f>
        <v>0.5211194340407823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580.8</v>
      </c>
      <c r="F19" s="68"/>
      <c r="G19" s="69"/>
      <c r="H19" s="5"/>
      <c r="I19" s="69"/>
      <c r="J19" s="70">
        <f>E19/C19</f>
        <v>0.5210837968778037</v>
      </c>
      <c r="K19" s="70">
        <f>E19/D19</f>
        <v>0.5210837968778037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411.7</v>
      </c>
      <c r="F20" s="68"/>
      <c r="G20" s="69"/>
      <c r="H20" s="5"/>
      <c r="I20" s="69"/>
      <c r="J20" s="70">
        <f>E20/C20</f>
        <v>0.5212052158501076</v>
      </c>
      <c r="K20" s="70">
        <f>E20/D20</f>
        <v>0.5212052158501076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630.1</v>
      </c>
      <c r="F21" s="68"/>
      <c r="G21" s="69"/>
      <c r="H21" s="5"/>
      <c r="I21" s="69"/>
      <c r="J21" s="70">
        <f>E21/C21</f>
        <v>0.5211314200645109</v>
      </c>
      <c r="K21" s="70">
        <f>E21/D21</f>
        <v>0.5211314200645109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538.8</v>
      </c>
      <c r="F22" s="68"/>
      <c r="G22" s="69"/>
      <c r="H22" s="5"/>
      <c r="I22" s="69"/>
      <c r="J22" s="70">
        <f>E22/C22</f>
        <v>0.5211839814277422</v>
      </c>
      <c r="K22" s="70">
        <f>E22/D22</f>
        <v>0.5211839814277422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718.9</v>
      </c>
      <c r="F23" s="68"/>
      <c r="G23" s="69"/>
      <c r="H23" s="30"/>
      <c r="I23" s="69"/>
      <c r="J23" s="70">
        <f>E23/C23</f>
        <v>0.52113084450888</v>
      </c>
      <c r="K23" s="70">
        <f>E23/D23</f>
        <v>0.52113084450888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1153.3</v>
      </c>
      <c r="F24" s="68"/>
      <c r="G24" s="69"/>
      <c r="H24" s="5"/>
      <c r="I24" s="69"/>
      <c r="J24" s="70">
        <f>E24/C24</f>
        <v>0.5211242149021734</v>
      </c>
      <c r="K24" s="70">
        <f>E24/D24</f>
        <v>0.5211242149021734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69.7</v>
      </c>
      <c r="F25" s="4">
        <f>F26+F27+F28+F29+F30+F31+F32+F33+F34</f>
        <v>0</v>
      </c>
      <c r="G25" s="30">
        <f>E25/C25</f>
        <v>8.200000000000001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</v>
      </c>
      <c r="F31" s="68"/>
      <c r="G31" s="69"/>
      <c r="H31" s="70"/>
      <c r="I31" s="70"/>
      <c r="J31" s="70">
        <f>E31/C31</f>
        <v>1.3333333333333333</v>
      </c>
      <c r="K31" s="70">
        <f>E31/D31</f>
        <v>1.3333333333333333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61.6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886.6999999999999</v>
      </c>
      <c r="F35" s="4">
        <f>F36+F37+F38+F39+F40+F41+F42+F43+F44</f>
        <v>0</v>
      </c>
      <c r="G35" s="30">
        <f>E35/C35</f>
        <v>0.17661587491285727</v>
      </c>
      <c r="H35" s="16"/>
      <c r="I35" s="16"/>
      <c r="J35" s="15">
        <f>E35/C35</f>
        <v>0.17661587491285727</v>
      </c>
      <c r="K35" s="16">
        <f>E35/D35</f>
        <v>0.17661587491285727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1.1</v>
      </c>
      <c r="F36" s="71"/>
      <c r="G36" s="69"/>
      <c r="H36" s="70"/>
      <c r="I36" s="70"/>
      <c r="J36" s="70">
        <f>E36/C36</f>
        <v>0.0035518243461414275</v>
      </c>
      <c r="K36" s="70">
        <f>E36/D36</f>
        <v>0.0035518243461414275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4.1</v>
      </c>
      <c r="F37" s="71"/>
      <c r="G37" s="69"/>
      <c r="H37" s="70"/>
      <c r="I37" s="70"/>
      <c r="J37" s="70">
        <f>E37/C37</f>
        <v>0.016269841269841268</v>
      </c>
      <c r="K37" s="70">
        <f>E37/D37</f>
        <v>0.016269841269841268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426.6</v>
      </c>
      <c r="F38" s="71"/>
      <c r="G38" s="69"/>
      <c r="H38" s="70"/>
      <c r="I38" s="70"/>
      <c r="J38" s="70">
        <f>E38/C38</f>
        <v>1.15609756097561</v>
      </c>
      <c r="K38" s="70">
        <f>E38/D38</f>
        <v>1.15609756097561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24.2</v>
      </c>
      <c r="F39" s="71"/>
      <c r="G39" s="69"/>
      <c r="H39" s="70"/>
      <c r="I39" s="70"/>
      <c r="J39" s="70">
        <f>E39/C39</f>
        <v>0.03475014359563469</v>
      </c>
      <c r="K39" s="70">
        <f>E39/D39</f>
        <v>0.03475014359563469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3.2</v>
      </c>
      <c r="F40" s="71"/>
      <c r="G40" s="69"/>
      <c r="H40" s="70"/>
      <c r="I40" s="70"/>
      <c r="J40" s="70">
        <f>E40/C40</f>
        <v>0.028368794326241138</v>
      </c>
      <c r="K40" s="70">
        <f>E40/D40</f>
        <v>0.028368794326241138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113.8</v>
      </c>
      <c r="F41" s="71"/>
      <c r="G41" s="69"/>
      <c r="H41" s="70"/>
      <c r="I41" s="70"/>
      <c r="J41" s="70">
        <f>E41/C41</f>
        <v>0.6322222222222222</v>
      </c>
      <c r="K41" s="70">
        <f>E41/D41</f>
        <v>0.6322222222222222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2.9</v>
      </c>
      <c r="F42" s="71"/>
      <c r="G42" s="69"/>
      <c r="H42" s="70"/>
      <c r="I42" s="70"/>
      <c r="J42" s="70">
        <f>E42/C42</f>
        <v>0.01228293096145701</v>
      </c>
      <c r="K42" s="70">
        <f>E42/D42</f>
        <v>0.01228293096145701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34.8</v>
      </c>
      <c r="F43" s="71"/>
      <c r="G43" s="69"/>
      <c r="H43" s="70"/>
      <c r="I43" s="70"/>
      <c r="J43" s="70">
        <f>E43/C43</f>
        <v>0.10419161676646706</v>
      </c>
      <c r="K43" s="70">
        <f>E43/D43</f>
        <v>0.10419161676646706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276</v>
      </c>
      <c r="F44" s="71"/>
      <c r="G44" s="69"/>
      <c r="H44" s="70"/>
      <c r="I44" s="70"/>
      <c r="J44" s="70">
        <f>E44/C44</f>
        <v>0.10906935388263189</v>
      </c>
      <c r="K44" s="70">
        <f>E44/D44</f>
        <v>0.10906935388263189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2705.9</v>
      </c>
      <c r="F45" s="4">
        <f>F46+F47+F48+F49+F50+F51+F52+F53+F54</f>
        <v>0</v>
      </c>
      <c r="G45" s="5">
        <f>E45/C45</f>
        <v>0.7087404070300427</v>
      </c>
      <c r="H45" s="16" t="e">
        <f>E45/#REF!</f>
        <v>#REF!</v>
      </c>
      <c r="I45" s="16" t="e">
        <f>E45/#REF!</f>
        <v>#REF!</v>
      </c>
      <c r="J45" s="15">
        <f>E45/C45</f>
        <v>0.7087404070300427</v>
      </c>
      <c r="K45" s="16">
        <f>E45/D45</f>
        <v>0.7087404070300427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43.9</v>
      </c>
      <c r="F46" s="71"/>
      <c r="G46" s="69"/>
      <c r="H46" s="70"/>
      <c r="I46" s="70"/>
      <c r="J46" s="70">
        <f>E46/C46</f>
        <v>0.45729166666666665</v>
      </c>
      <c r="K46" s="70">
        <f>E46/D46</f>
        <v>0.45729166666666665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9</v>
      </c>
      <c r="F47" s="71"/>
      <c r="G47" s="69"/>
      <c r="H47" s="70"/>
      <c r="I47" s="70"/>
      <c r="J47" s="70">
        <f>E47/C47</f>
        <v>0.8181818181818182</v>
      </c>
      <c r="K47" s="70">
        <f>E47/D47</f>
        <v>0.8181818181818182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161.3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201.9</v>
      </c>
      <c r="F49" s="71"/>
      <c r="G49" s="69"/>
      <c r="H49" s="70"/>
      <c r="I49" s="70"/>
      <c r="J49" s="70">
        <f>E49/C49</f>
        <v>0.5014903129657228</v>
      </c>
      <c r="K49" s="70">
        <f>E49/D49</f>
        <v>0.5014903129657228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30.1</v>
      </c>
      <c r="F50" s="71"/>
      <c r="G50" s="69"/>
      <c r="H50" s="70"/>
      <c r="I50" s="70"/>
      <c r="J50" s="70">
        <f>E50/C50</f>
        <v>0.5016666666666667</v>
      </c>
      <c r="K50" s="70">
        <f>E50/D50</f>
        <v>0.5016666666666667</v>
      </c>
      <c r="L50" s="94"/>
    </row>
    <row r="51" spans="1:12" ht="12.75">
      <c r="A51" s="66" t="s">
        <v>47</v>
      </c>
      <c r="B51" s="63"/>
      <c r="C51" s="6">
        <v>4</v>
      </c>
      <c r="D51" s="6">
        <v>4</v>
      </c>
      <c r="E51" s="71">
        <v>28.5</v>
      </c>
      <c r="F51" s="71"/>
      <c r="G51" s="69"/>
      <c r="H51" s="70"/>
      <c r="I51" s="70"/>
      <c r="J51" s="70" t="s">
        <v>14</v>
      </c>
      <c r="K51" s="70" t="s">
        <v>14</v>
      </c>
      <c r="L51" s="94"/>
    </row>
    <row r="52" spans="1:12" ht="12.75">
      <c r="A52" s="66" t="s">
        <v>48</v>
      </c>
      <c r="B52" s="63"/>
      <c r="C52" s="6"/>
      <c r="D52" s="6"/>
      <c r="E52" s="71">
        <v>0.1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3139.3</v>
      </c>
      <c r="E54" s="71">
        <v>2231.1</v>
      </c>
      <c r="F54" s="71"/>
      <c r="G54" s="69"/>
      <c r="H54" s="70"/>
      <c r="I54" s="70"/>
      <c r="J54" s="70">
        <f>E54/C54</f>
        <v>0.7106998375434014</v>
      </c>
      <c r="K54" s="70">
        <f>E54/D54</f>
        <v>0.7106998375434014</v>
      </c>
    </row>
    <row r="55" spans="1:249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673.1</v>
      </c>
      <c r="F55" s="4">
        <f>F56+F57+F58+F59+F60+F61+F62+F63+F64</f>
        <v>0</v>
      </c>
      <c r="G55" s="5">
        <f>E55/C55</f>
        <v>0.076515590719458</v>
      </c>
      <c r="H55" s="16" t="e">
        <f>E55/#REF!</f>
        <v>#REF!</v>
      </c>
      <c r="I55" s="16" t="e">
        <f>E55/#REF!</f>
        <v>#REF!</v>
      </c>
      <c r="J55" s="15">
        <f>E55/C55</f>
        <v>0.076515590719458</v>
      </c>
      <c r="K55" s="16">
        <f>E55/D55</f>
        <v>0.076515590719458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102.1</v>
      </c>
      <c r="F56" s="71"/>
      <c r="G56" s="69"/>
      <c r="H56" s="70"/>
      <c r="I56" s="70"/>
      <c r="J56" s="70">
        <f>E56/C56</f>
        <v>0.0838190624743453</v>
      </c>
      <c r="K56" s="70">
        <f>E56/D56</f>
        <v>0.0838190624743453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76</v>
      </c>
      <c r="F57" s="71"/>
      <c r="G57" s="69"/>
      <c r="H57" s="70"/>
      <c r="I57" s="70"/>
      <c r="J57" s="70">
        <f>E57/C57</f>
        <v>0.16911437472185137</v>
      </c>
      <c r="K57" s="70">
        <f>E57/D57</f>
        <v>0.16911437472185137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32.4</v>
      </c>
      <c r="F58" s="71"/>
      <c r="G58" s="69"/>
      <c r="H58" s="70"/>
      <c r="I58" s="70"/>
      <c r="J58" s="70">
        <f>E58/C58</f>
        <v>0.03898916967509025</v>
      </c>
      <c r="K58" s="70">
        <f>E58/D58</f>
        <v>0.03898916967509025</v>
      </c>
      <c r="L58" s="95"/>
    </row>
    <row r="59" spans="1:12" ht="15" customHeight="1">
      <c r="A59" s="66" t="s">
        <v>45</v>
      </c>
      <c r="B59" s="63"/>
      <c r="C59" s="6">
        <v>1192.3</v>
      </c>
      <c r="D59" s="6">
        <v>1192.3</v>
      </c>
      <c r="E59" s="71">
        <v>61.3</v>
      </c>
      <c r="F59" s="71"/>
      <c r="G59" s="69"/>
      <c r="H59" s="70"/>
      <c r="I59" s="70"/>
      <c r="J59" s="70">
        <f>E59/C59</f>
        <v>0.05141323492409628</v>
      </c>
      <c r="K59" s="70">
        <f>E59/D59</f>
        <v>0.05141323492409628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19.1</v>
      </c>
      <c r="F60" s="71"/>
      <c r="G60" s="69"/>
      <c r="H60" s="70"/>
      <c r="I60" s="70"/>
      <c r="J60" s="70">
        <f>E60/C60</f>
        <v>0.04340909090909091</v>
      </c>
      <c r="K60" s="70">
        <f>E60/D60</f>
        <v>0.04340909090909091</v>
      </c>
      <c r="L60" s="94"/>
    </row>
    <row r="61" spans="1:12" ht="12.75">
      <c r="A61" s="66" t="s">
        <v>47</v>
      </c>
      <c r="B61" s="63"/>
      <c r="C61" s="6">
        <v>907.7</v>
      </c>
      <c r="D61" s="6">
        <v>907.7</v>
      </c>
      <c r="E61" s="71">
        <v>68.6</v>
      </c>
      <c r="F61" s="71"/>
      <c r="G61" s="69"/>
      <c r="H61" s="70"/>
      <c r="I61" s="70"/>
      <c r="J61" s="70">
        <f>E61/C61</f>
        <v>0.07557563071499393</v>
      </c>
      <c r="K61" s="70">
        <f>E61/D61</f>
        <v>0.07557563071499393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27.9</v>
      </c>
      <c r="F62" s="71"/>
      <c r="G62" s="69"/>
      <c r="H62" s="70"/>
      <c r="I62" s="70"/>
      <c r="J62" s="70">
        <f>E62/C62</f>
        <v>0.05906011854360711</v>
      </c>
      <c r="K62" s="70">
        <f>E62/D62</f>
        <v>0.05906011854360711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132.6</v>
      </c>
      <c r="F63" s="71"/>
      <c r="G63" s="69"/>
      <c r="H63" s="70"/>
      <c r="I63" s="70"/>
      <c r="J63" s="70">
        <f>E63/C63</f>
        <v>0.17406143344709898</v>
      </c>
      <c r="K63" s="70">
        <f>E63/D63</f>
        <v>0.17406143344709898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153.1</v>
      </c>
      <c r="F64" s="71"/>
      <c r="G64" s="69"/>
      <c r="H64" s="70"/>
      <c r="I64" s="70"/>
      <c r="J64" s="70">
        <f>E64/C64</f>
        <v>0.0606528801204342</v>
      </c>
      <c r="K64" s="70">
        <f>E64/D64</f>
        <v>0.0606528801204342</v>
      </c>
    </row>
    <row r="65" spans="1:11" ht="12.75">
      <c r="A65" s="121" t="s">
        <v>15</v>
      </c>
      <c r="B65" s="122"/>
      <c r="C65" s="13">
        <f>C5+C15+C25+C35+C45+C55</f>
        <v>42842.9</v>
      </c>
      <c r="D65" s="13">
        <f>D5+D15+D25+D35+D45+D55</f>
        <v>42842.9</v>
      </c>
      <c r="E65" s="13">
        <f>E5+E15+E25+E35+E45+E55</f>
        <v>16792.9</v>
      </c>
      <c r="F65" s="13">
        <f>F5+F15+F25+F35+F45+F55</f>
        <v>0</v>
      </c>
      <c r="G65" s="14">
        <f>E65/C65</f>
        <v>0.3919645962341485</v>
      </c>
      <c r="H65" s="14" t="e">
        <f>E65/#REF!</f>
        <v>#REF!</v>
      </c>
      <c r="I65" s="14" t="e">
        <f>E65/#REF!</f>
        <v>#REF!</v>
      </c>
      <c r="J65" s="26">
        <f>E65/C65</f>
        <v>0.3919645962341485</v>
      </c>
      <c r="K65" s="26">
        <f>E65/D65</f>
        <v>0.3919645962341485</v>
      </c>
    </row>
    <row r="66" spans="1:11" ht="12.75">
      <c r="A66" s="7" t="s">
        <v>78</v>
      </c>
      <c r="B66" s="28" t="s">
        <v>16</v>
      </c>
      <c r="C66" s="4">
        <f>C67</f>
        <v>2209</v>
      </c>
      <c r="D66" s="4">
        <f>D67</f>
        <v>2209</v>
      </c>
      <c r="E66" s="4">
        <f>E67</f>
        <v>1315.7</v>
      </c>
      <c r="F66" s="4">
        <f>F67</f>
        <v>0</v>
      </c>
      <c r="G66" s="5">
        <f>E66/C66</f>
        <v>0.595608872793119</v>
      </c>
      <c r="H66" s="5" t="e">
        <f>E66/#REF!</f>
        <v>#REF!</v>
      </c>
      <c r="I66" s="5" t="e">
        <f>E66/#REF!</f>
        <v>#REF!</v>
      </c>
      <c r="J66" s="15">
        <f>E66/C66</f>
        <v>0.595608872793119</v>
      </c>
      <c r="K66" s="16">
        <f>E66/D66</f>
        <v>0.595608872793119</v>
      </c>
    </row>
    <row r="67" spans="1:11" ht="12.75">
      <c r="A67" s="66" t="s">
        <v>50</v>
      </c>
      <c r="B67" s="63"/>
      <c r="C67" s="6">
        <v>2209</v>
      </c>
      <c r="D67" s="6">
        <v>2209</v>
      </c>
      <c r="E67" s="71">
        <v>1315.7</v>
      </c>
      <c r="F67" s="68"/>
      <c r="G67" s="69"/>
      <c r="H67" s="69"/>
      <c r="I67" s="69"/>
      <c r="J67" s="70">
        <f>E67/C67</f>
        <v>0.595608872793119</v>
      </c>
      <c r="K67" s="70">
        <f>E67/D67</f>
        <v>0.595608872793119</v>
      </c>
    </row>
    <row r="68" spans="1:249" ht="13.5" customHeight="1">
      <c r="A68" s="10" t="s">
        <v>119</v>
      </c>
      <c r="B68" s="84" t="s">
        <v>81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5.75" customHeight="1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79</v>
      </c>
      <c r="B71" s="27" t="s">
        <v>51</v>
      </c>
      <c r="C71" s="4">
        <f>C72</f>
        <v>250</v>
      </c>
      <c r="D71" s="4">
        <f>D72</f>
        <v>250</v>
      </c>
      <c r="E71" s="4">
        <f>E72</f>
        <v>315.5</v>
      </c>
      <c r="F71" s="4">
        <f>F72</f>
        <v>0</v>
      </c>
      <c r="G71" s="5">
        <f>E71/C71</f>
        <v>1.262</v>
      </c>
      <c r="H71" s="16" t="s">
        <v>14</v>
      </c>
      <c r="I71" s="16" t="s">
        <v>14</v>
      </c>
      <c r="J71" s="15">
        <f>E71/C71</f>
        <v>1.262</v>
      </c>
      <c r="K71" s="16">
        <f>E71/D71</f>
        <v>1.262</v>
      </c>
    </row>
    <row r="72" spans="1:11" ht="12.75">
      <c r="A72" s="66" t="s">
        <v>50</v>
      </c>
      <c r="B72" s="72"/>
      <c r="C72" s="6">
        <v>250</v>
      </c>
      <c r="D72" s="6">
        <v>250</v>
      </c>
      <c r="E72" s="71">
        <v>315.5</v>
      </c>
      <c r="F72" s="68"/>
      <c r="G72" s="69"/>
      <c r="H72" s="70"/>
      <c r="I72" s="70"/>
      <c r="J72" s="70">
        <f>E72/C72</f>
        <v>1.262</v>
      </c>
      <c r="K72" s="70">
        <f>E72/D72</f>
        <v>1.262</v>
      </c>
    </row>
    <row r="73" spans="1:11" ht="25.5">
      <c r="A73" s="7" t="s">
        <v>96</v>
      </c>
      <c r="B73" s="27" t="s">
        <v>97</v>
      </c>
      <c r="C73" s="12">
        <f>C74</f>
        <v>70</v>
      </c>
      <c r="D73" s="12">
        <f>D74</f>
        <v>70</v>
      </c>
      <c r="E73" s="12">
        <f>E74</f>
        <v>229.4</v>
      </c>
      <c r="F73" s="85"/>
      <c r="G73" s="30"/>
      <c r="H73" s="15"/>
      <c r="I73" s="15"/>
      <c r="J73" s="15" t="s">
        <v>14</v>
      </c>
      <c r="K73" s="15" t="s">
        <v>14</v>
      </c>
    </row>
    <row r="74" spans="1:11" ht="12.75">
      <c r="A74" s="66" t="s">
        <v>50</v>
      </c>
      <c r="B74" s="72"/>
      <c r="C74" s="6">
        <v>70</v>
      </c>
      <c r="D74" s="6">
        <v>70</v>
      </c>
      <c r="E74" s="71">
        <v>229.4</v>
      </c>
      <c r="F74" s="68"/>
      <c r="G74" s="69"/>
      <c r="H74" s="70"/>
      <c r="I74" s="70"/>
      <c r="J74" s="70" t="s">
        <v>14</v>
      </c>
      <c r="K74" s="70" t="s">
        <v>14</v>
      </c>
    </row>
    <row r="75" spans="1:11" ht="12.75">
      <c r="A75" s="121" t="s">
        <v>26</v>
      </c>
      <c r="B75" s="122"/>
      <c r="C75" s="13">
        <f>C66+C71</f>
        <v>2459</v>
      </c>
      <c r="D75" s="13">
        <f>D66+D71</f>
        <v>2459</v>
      </c>
      <c r="E75" s="13">
        <f>E66+E71+E68+E73</f>
        <v>1870.9</v>
      </c>
      <c r="F75" s="13">
        <f>F66+F71</f>
        <v>0</v>
      </c>
      <c r="G75" s="14">
        <f>E75/C75</f>
        <v>0.7608377389182595</v>
      </c>
      <c r="H75" s="16" t="s">
        <v>14</v>
      </c>
      <c r="I75" s="16" t="s">
        <v>14</v>
      </c>
      <c r="J75" s="26">
        <f>E75/C75</f>
        <v>0.7608377389182595</v>
      </c>
      <c r="K75" s="26">
        <f>E75/D75</f>
        <v>0.7608377389182595</v>
      </c>
    </row>
    <row r="76" spans="1:11" ht="16.5">
      <c r="A76" s="123" t="s">
        <v>52</v>
      </c>
      <c r="B76" s="124"/>
      <c r="C76" s="17">
        <f>C77+C78+C79+C80+C81+C82+C83+C84+C85</f>
        <v>45371.9</v>
      </c>
      <c r="D76" s="17">
        <f>D77+D78+D79+D80+D81+D82+D83+D84+D85</f>
        <v>45371.9</v>
      </c>
      <c r="E76" s="17">
        <f>E77+E78+E79+E80+E81+E82+E83+E84+E85</f>
        <v>18663.8</v>
      </c>
      <c r="F76" s="17">
        <f>F77+F78+F79+F80+F81+F82+F83+F84+F85</f>
        <v>0</v>
      </c>
      <c r="G76" s="42">
        <f>E76/C76</f>
        <v>0.41135151933245023</v>
      </c>
      <c r="H76" s="42" t="e">
        <f>E76/#REF!</f>
        <v>#REF!</v>
      </c>
      <c r="I76" s="42" t="e">
        <f>E76/#REF!</f>
        <v>#REF!</v>
      </c>
      <c r="J76" s="83">
        <f>E76/C76</f>
        <v>0.41135151933245023</v>
      </c>
      <c r="K76" s="52">
        <f>E76/D76</f>
        <v>0.41135151933245023</v>
      </c>
    </row>
    <row r="77" spans="1:249" s="9" customFormat="1" ht="12" customHeight="1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925.4000000000001</v>
      </c>
      <c r="F77" s="4">
        <f>F6+F16+F26+F36+F46+F56</f>
        <v>0</v>
      </c>
      <c r="G77" s="30">
        <f>E77/C77</f>
        <v>0.28780245070597754</v>
      </c>
      <c r="H77" s="5" t="e">
        <f>E77/#REF!</f>
        <v>#REF!</v>
      </c>
      <c r="I77" s="5" t="e">
        <f>E77/#REF!</f>
        <v>#REF!</v>
      </c>
      <c r="J77" s="15">
        <f>E77/C77</f>
        <v>0.28780245070597754</v>
      </c>
      <c r="K77" s="16">
        <f>E77/D77</f>
        <v>0.28780245070597754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504.2</v>
      </c>
      <c r="F78" s="4">
        <f>F7+F17+F27+F37+F47+F57</f>
        <v>0</v>
      </c>
      <c r="G78" s="30">
        <f>E78/C78</f>
        <v>0.3223166911717701</v>
      </c>
      <c r="H78" s="5" t="e">
        <f>E78/#REF!</f>
        <v>#REF!</v>
      </c>
      <c r="I78" s="5" t="e">
        <f>E78/#REF!</f>
        <v>#REF!</v>
      </c>
      <c r="J78" s="15">
        <f>E78/C78</f>
        <v>0.3223166911717701</v>
      </c>
      <c r="K78" s="16">
        <f>E78/D78</f>
        <v>0.3223166911717701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 customHeight="1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1323.5</v>
      </c>
      <c r="F79" s="4">
        <f>F8+F18+F28+F38+F48+F58</f>
        <v>0</v>
      </c>
      <c r="G79" s="30">
        <f>E79/C79</f>
        <v>0.5123490244657789</v>
      </c>
      <c r="H79" s="5" t="e">
        <f>E79/#REF!</f>
        <v>#REF!</v>
      </c>
      <c r="I79" s="5" t="e">
        <f>E79/#REF!</f>
        <v>#REF!</v>
      </c>
      <c r="J79" s="15">
        <f>E79/C79</f>
        <v>0.5123490244657789</v>
      </c>
      <c r="K79" s="16">
        <f>E79/D79</f>
        <v>0.5123490244657789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1038.6</v>
      </c>
      <c r="F80" s="4">
        <f>F9+F19+F29+F39+F49+F59</f>
        <v>0</v>
      </c>
      <c r="G80" s="30">
        <f>E80/C80</f>
        <v>0.27109707394743027</v>
      </c>
      <c r="H80" s="5" t="e">
        <f>E80/#REF!</f>
        <v>#REF!</v>
      </c>
      <c r="I80" s="5" t="e">
        <f>E80/#REF!</f>
        <v>#REF!</v>
      </c>
      <c r="J80" s="15">
        <f>E80/C80</f>
        <v>0.27109707394743027</v>
      </c>
      <c r="K80" s="16">
        <f>E80/D80</f>
        <v>0.27109707394743027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544.1</v>
      </c>
      <c r="F81" s="4">
        <f>F10+F20+F30+F40+F50+F60</f>
        <v>0</v>
      </c>
      <c r="G81" s="30">
        <f>E81/C81</f>
        <v>0.36905650139049045</v>
      </c>
      <c r="H81" s="5" t="e">
        <f>E81/#REF!</f>
        <v>#REF!</v>
      </c>
      <c r="I81" s="5" t="e">
        <f>E81/#REF!</f>
        <v>#REF!</v>
      </c>
      <c r="J81" s="15">
        <f>E81/C81</f>
        <v>0.36905650139049045</v>
      </c>
      <c r="K81" s="16">
        <f>E81/D81</f>
        <v>0.36905650139049045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3810.3</v>
      </c>
      <c r="E82" s="4">
        <f>E11+E21+E31+E41+E51+E61</f>
        <v>1599.7</v>
      </c>
      <c r="F82" s="4">
        <f>F11+F21+F31+F41+F51+F61</f>
        <v>0</v>
      </c>
      <c r="G82" s="30">
        <f>E82/C82</f>
        <v>0.41983570847439833</v>
      </c>
      <c r="H82" s="5" t="e">
        <f>E82/#REF!</f>
        <v>#REF!</v>
      </c>
      <c r="I82" s="5" t="e">
        <f>E82/#REF!</f>
        <v>#REF!</v>
      </c>
      <c r="J82" s="15">
        <f>E82/C82</f>
        <v>0.41983570847439833</v>
      </c>
      <c r="K82" s="16">
        <f>E82/D82</f>
        <v>0.41983570847439833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3.5" customHeight="1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632.1999999999999</v>
      </c>
      <c r="F83" s="4">
        <f>F12+F22+F32+F42+F52+F62</f>
        <v>0</v>
      </c>
      <c r="G83" s="30">
        <f>E83/C83</f>
        <v>0.32889397565289774</v>
      </c>
      <c r="H83" s="5" t="e">
        <f>E83/#REF!</f>
        <v>#REF!</v>
      </c>
      <c r="I83" s="5" t="e">
        <f>E83/#REF!</f>
        <v>#REF!</v>
      </c>
      <c r="J83" s="15">
        <f>E83/C83</f>
        <v>0.32889397565289774</v>
      </c>
      <c r="K83" s="16">
        <f>E83/D83</f>
        <v>0.32889397565289774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1094.8999999999999</v>
      </c>
      <c r="F84" s="4">
        <f>F13+F23+F33+F43+F53+F63</f>
        <v>0</v>
      </c>
      <c r="G84" s="30">
        <f>E84/C84</f>
        <v>0.3868494505882768</v>
      </c>
      <c r="H84" s="5" t="e">
        <f>E84/#REF!</f>
        <v>#REF!</v>
      </c>
      <c r="I84" s="5" t="e">
        <f>E84/#REF!</f>
        <v>#REF!</v>
      </c>
      <c r="J84" s="15">
        <f>E84/C84</f>
        <v>0.3868494505882768</v>
      </c>
      <c r="K84" s="16">
        <f>E84/D84</f>
        <v>0.3868494505882768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24140.800000000003</v>
      </c>
      <c r="E85" s="4">
        <f>E14+E24+E34+E44+E54+E64+E70+E72+E74+E67</f>
        <v>11001.2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0.45570983563096495</v>
      </c>
      <c r="K85" s="16">
        <f>E85/D85</f>
        <v>0.45570983563096495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125</v>
      </c>
      <c r="B86" s="1" t="s">
        <v>53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22749.399999999998</v>
      </c>
      <c r="F86" s="4">
        <f>F87+F88+F89+F90+F91+F92+F93+F94+F95</f>
        <v>0</v>
      </c>
      <c r="G86" s="5">
        <f>E86/C86</f>
        <v>0.7599979955568176</v>
      </c>
      <c r="H86" s="16" t="e">
        <f>E86/#REF!</f>
        <v>#REF!</v>
      </c>
      <c r="I86" s="16" t="e">
        <f>E86/#REF!</f>
        <v>#REF!</v>
      </c>
      <c r="J86" s="15">
        <f>E86/C86</f>
        <v>0.7599979955568176</v>
      </c>
      <c r="K86" s="16">
        <f>E86/D86</f>
        <v>0.7599979955568176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3145.9</v>
      </c>
      <c r="F87" s="6"/>
      <c r="G87" s="69"/>
      <c r="H87" s="70"/>
      <c r="I87" s="70"/>
      <c r="J87" s="70">
        <f>E87/C87</f>
        <v>0.7599893704401605</v>
      </c>
      <c r="K87" s="70">
        <f>E87/D87</f>
        <v>0.7599893704401605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2275.8</v>
      </c>
      <c r="F88" s="6"/>
      <c r="G88" s="69"/>
      <c r="H88" s="70"/>
      <c r="I88" s="70"/>
      <c r="J88" s="70">
        <f>E88/C88</f>
        <v>0.7600187015762757</v>
      </c>
      <c r="K88" s="70">
        <f>E88/D88</f>
        <v>0.7600187015762757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3369.7</v>
      </c>
      <c r="F89" s="6"/>
      <c r="G89" s="69"/>
      <c r="H89" s="70"/>
      <c r="I89" s="70"/>
      <c r="J89" s="70">
        <f>E89/C89</f>
        <v>0.7600027064820244</v>
      </c>
      <c r="K89" s="70">
        <f>E89/D89</f>
        <v>0.7600027064820244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1814.8</v>
      </c>
      <c r="F90" s="6"/>
      <c r="G90" s="69"/>
      <c r="H90" s="70"/>
      <c r="I90" s="70"/>
      <c r="J90" s="70">
        <f>E90/C90</f>
        <v>0.7599983248879768</v>
      </c>
      <c r="K90" s="70">
        <f>E90/D90</f>
        <v>0.7599983248879768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2.75">
      <c r="A91" s="66" t="s">
        <v>46</v>
      </c>
      <c r="B91" s="63"/>
      <c r="C91" s="6">
        <v>3354</v>
      </c>
      <c r="D91" s="6">
        <v>3354</v>
      </c>
      <c r="E91" s="6">
        <v>2549</v>
      </c>
      <c r="F91" s="6"/>
      <c r="G91" s="69"/>
      <c r="H91" s="70"/>
      <c r="I91" s="70"/>
      <c r="J91" s="70">
        <f>E91/C91</f>
        <v>0.7599880739415623</v>
      </c>
      <c r="K91" s="70">
        <f>E91/D91</f>
        <v>0.7599880739415623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47</v>
      </c>
      <c r="B92" s="63"/>
      <c r="C92" s="6">
        <v>3544.5</v>
      </c>
      <c r="D92" s="6">
        <v>3544.5</v>
      </c>
      <c r="E92" s="6">
        <v>2693.8</v>
      </c>
      <c r="F92" s="6"/>
      <c r="G92" s="69"/>
      <c r="H92" s="70"/>
      <c r="I92" s="70"/>
      <c r="J92" s="70">
        <f>E92/C92</f>
        <v>0.7599943574552124</v>
      </c>
      <c r="K92" s="70">
        <f>E92/D92</f>
        <v>0.7599943574552124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>
      <c r="A93" s="66" t="s">
        <v>48</v>
      </c>
      <c r="B93" s="63"/>
      <c r="C93" s="6">
        <v>3542.4</v>
      </c>
      <c r="D93" s="6">
        <v>3542.4</v>
      </c>
      <c r="E93" s="6">
        <v>2692.2</v>
      </c>
      <c r="F93" s="6"/>
      <c r="G93" s="69"/>
      <c r="H93" s="70"/>
      <c r="I93" s="70"/>
      <c r="J93" s="70">
        <f>E93/C93</f>
        <v>0.7599932249322493</v>
      </c>
      <c r="K93" s="70">
        <f>E93/D93</f>
        <v>0.7599932249322493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11" ht="12.75">
      <c r="A94" s="66" t="s">
        <v>49</v>
      </c>
      <c r="B94" s="63"/>
      <c r="C94" s="6">
        <v>4017.8</v>
      </c>
      <c r="D94" s="6">
        <v>4017.8</v>
      </c>
      <c r="E94" s="6">
        <v>3053.6</v>
      </c>
      <c r="F94" s="6"/>
      <c r="G94" s="69"/>
      <c r="H94" s="70"/>
      <c r="I94" s="70"/>
      <c r="J94" s="70">
        <f>E94/C94</f>
        <v>0.7600179202548658</v>
      </c>
      <c r="K94" s="70">
        <f>E94/D94</f>
        <v>0.7600179202548658</v>
      </c>
    </row>
    <row r="95" spans="1:11" ht="12.75">
      <c r="A95" s="80" t="s">
        <v>50</v>
      </c>
      <c r="B95" s="63"/>
      <c r="C95" s="6">
        <v>1519.3</v>
      </c>
      <c r="D95" s="6">
        <v>1519.3</v>
      </c>
      <c r="E95" s="6">
        <v>1154.6</v>
      </c>
      <c r="F95" s="68"/>
      <c r="G95" s="69"/>
      <c r="H95" s="70"/>
      <c r="I95" s="70"/>
      <c r="J95" s="70">
        <f>E95/C95</f>
        <v>0.7599552425459093</v>
      </c>
      <c r="K95" s="70">
        <f>E95/D95</f>
        <v>0.7599552425459093</v>
      </c>
    </row>
    <row r="96" spans="1:11" ht="110.25">
      <c r="A96" s="19" t="s">
        <v>126</v>
      </c>
      <c r="B96" s="1" t="s">
        <v>54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619.7</v>
      </c>
      <c r="F96" s="4">
        <f>F97+F98+F99+F100+F101+F102+F103+F104+F105</f>
        <v>0</v>
      </c>
      <c r="G96" s="5">
        <f>E96/C96</f>
        <v>0.5312017829590262</v>
      </c>
      <c r="H96" s="5" t="e">
        <f>E96/#REF!</f>
        <v>#REF!</v>
      </c>
      <c r="I96" s="5" t="e">
        <f>E96/#REF!</f>
        <v>#REF!</v>
      </c>
      <c r="J96" s="15">
        <f>E96/C96</f>
        <v>0.5312017829590262</v>
      </c>
      <c r="K96" s="16">
        <f>E96/D96</f>
        <v>0.5312017829590262</v>
      </c>
    </row>
    <row r="97" spans="1:11" ht="12.75">
      <c r="A97" s="66" t="s">
        <v>42</v>
      </c>
      <c r="B97" s="63"/>
      <c r="C97" s="6">
        <v>89.7</v>
      </c>
      <c r="D97" s="6">
        <v>89.7</v>
      </c>
      <c r="E97" s="6">
        <v>46.5</v>
      </c>
      <c r="F97" s="68"/>
      <c r="G97" s="69">
        <f>E97/C97</f>
        <v>0.5183946488294314</v>
      </c>
      <c r="H97" s="69" t="e">
        <f>E97/#REF!</f>
        <v>#REF!</v>
      </c>
      <c r="I97" s="69" t="e">
        <f>E97/#REF!</f>
        <v>#REF!</v>
      </c>
      <c r="J97" s="70">
        <f>E97/C97</f>
        <v>0.5183946488294314</v>
      </c>
      <c r="K97" s="70">
        <f>E97/D97</f>
        <v>0.5183946488294314</v>
      </c>
    </row>
    <row r="98" spans="1:11" ht="12.75">
      <c r="A98" s="66" t="s">
        <v>43</v>
      </c>
      <c r="B98" s="63"/>
      <c r="C98" s="6">
        <v>89.7</v>
      </c>
      <c r="D98" s="6">
        <v>89.7</v>
      </c>
      <c r="E98" s="6">
        <v>46.4</v>
      </c>
      <c r="F98" s="68"/>
      <c r="G98" s="69">
        <f>E98/C98</f>
        <v>0.5172798216276476</v>
      </c>
      <c r="H98" s="69" t="e">
        <f>E98/#REF!</f>
        <v>#REF!</v>
      </c>
      <c r="I98" s="69" t="e">
        <f>E98/#REF!</f>
        <v>#REF!</v>
      </c>
      <c r="J98" s="70">
        <f>E98/C98</f>
        <v>0.5172798216276476</v>
      </c>
      <c r="K98" s="70">
        <f>E98/D98</f>
        <v>0.5172798216276476</v>
      </c>
    </row>
    <row r="99" spans="1:11" ht="12.75">
      <c r="A99" s="66" t="s">
        <v>44</v>
      </c>
      <c r="B99" s="63"/>
      <c r="C99" s="6">
        <v>89.7</v>
      </c>
      <c r="D99" s="6">
        <v>89.7</v>
      </c>
      <c r="E99" s="6">
        <v>46.4</v>
      </c>
      <c r="F99" s="68"/>
      <c r="G99" s="69">
        <f>E99/C99</f>
        <v>0.5172798216276476</v>
      </c>
      <c r="H99" s="69" t="e">
        <f>E99/#REF!</f>
        <v>#REF!</v>
      </c>
      <c r="I99" s="69" t="e">
        <f>E99/#REF!</f>
        <v>#REF!</v>
      </c>
      <c r="J99" s="70">
        <f>E99/C99</f>
        <v>0.5172798216276476</v>
      </c>
      <c r="K99" s="70">
        <f>E99/D99</f>
        <v>0.5172798216276476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46.5</v>
      </c>
      <c r="F100" s="68"/>
      <c r="G100" s="69">
        <f>E100/C100</f>
        <v>0.5183946488294314</v>
      </c>
      <c r="H100" s="69" t="e">
        <f>E100/#REF!</f>
        <v>#REF!</v>
      </c>
      <c r="I100" s="69" t="e">
        <f>E100/#REF!</f>
        <v>#REF!</v>
      </c>
      <c r="J100" s="70">
        <f>E100/C100</f>
        <v>0.5183946488294314</v>
      </c>
      <c r="K100" s="70">
        <f>E100/D100</f>
        <v>0.5183946488294314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52.4</v>
      </c>
      <c r="F101" s="68"/>
      <c r="G101" s="69">
        <f>E101/C101</f>
        <v>0.5841694537346711</v>
      </c>
      <c r="H101" s="69" t="e">
        <f>E101/#REF!</f>
        <v>#REF!</v>
      </c>
      <c r="I101" s="69" t="e">
        <f>E101/#REF!</f>
        <v>#REF!</v>
      </c>
      <c r="J101" s="70">
        <f>E101/C101</f>
        <v>0.5841694537346711</v>
      </c>
      <c r="K101" s="70">
        <f>E101/D101</f>
        <v>0.5841694537346711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46.4</v>
      </c>
      <c r="F102" s="68"/>
      <c r="G102" s="69">
        <f>E102/C102</f>
        <v>0.5172798216276476</v>
      </c>
      <c r="H102" s="69" t="e">
        <f>E102/#REF!</f>
        <v>#REF!</v>
      </c>
      <c r="I102" s="69" t="e">
        <f>E102/#REF!</f>
        <v>#REF!</v>
      </c>
      <c r="J102" s="70">
        <f>E102/C102</f>
        <v>0.5172798216276476</v>
      </c>
      <c r="K102" s="70">
        <f>E102/D102</f>
        <v>0.5172798216276476</v>
      </c>
    </row>
    <row r="103" spans="1:11" ht="12.75" customHeight="1" hidden="1">
      <c r="A103" s="66" t="s">
        <v>48</v>
      </c>
      <c r="B103" s="63"/>
      <c r="C103" s="6">
        <v>89.7</v>
      </c>
      <c r="D103" s="6">
        <v>89.7</v>
      </c>
      <c r="E103" s="6">
        <v>46.4</v>
      </c>
      <c r="F103" s="68"/>
      <c r="G103" s="69">
        <f>E103/C103</f>
        <v>0.5172798216276476</v>
      </c>
      <c r="H103" s="69" t="e">
        <f>E103/#REF!</f>
        <v>#REF!</v>
      </c>
      <c r="I103" s="69" t="e">
        <f>E103/#REF!</f>
        <v>#REF!</v>
      </c>
      <c r="J103" s="70">
        <f>E103/C103</f>
        <v>0.5172798216276476</v>
      </c>
      <c r="K103" s="70">
        <f>E103/D103</f>
        <v>0.5172798216276476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46.4</v>
      </c>
      <c r="F104" s="68"/>
      <c r="G104" s="69">
        <f>E104/C104</f>
        <v>0.5172798216276476</v>
      </c>
      <c r="H104" s="69" t="e">
        <f>E104/#REF!</f>
        <v>#REF!</v>
      </c>
      <c r="I104" s="69" t="e">
        <f>E104/#REF!</f>
        <v>#REF!</v>
      </c>
      <c r="J104" s="70">
        <f>E104/C104</f>
        <v>0.5172798216276476</v>
      </c>
      <c r="K104" s="70">
        <f>E104/D104</f>
        <v>0.5172798216276476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242.3</v>
      </c>
      <c r="F105" s="68"/>
      <c r="G105" s="69">
        <f>E105/C105</f>
        <v>0.5396436525612472</v>
      </c>
      <c r="H105" s="5" t="e">
        <f>E105/#REF!</f>
        <v>#REF!</v>
      </c>
      <c r="I105" s="5" t="e">
        <f>E105/#REF!</f>
        <v>#REF!</v>
      </c>
      <c r="J105" s="70">
        <f>E105/C105</f>
        <v>0.5396436525612472</v>
      </c>
      <c r="K105" s="70">
        <f>E105/D105</f>
        <v>0.5396436525612472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127</v>
      </c>
      <c r="B106" s="27" t="s">
        <v>80</v>
      </c>
      <c r="C106" s="4">
        <f>C107+C108+C109+C110+C111+C112+C113+C114+C115</f>
        <v>1340.2</v>
      </c>
      <c r="D106" s="4">
        <f>D107+D108+D109+D110+D111+D112+D113+D114+D115</f>
        <v>9607.4</v>
      </c>
      <c r="E106" s="12">
        <f>E107+E108+E109+E110+E111+E112+E113+E114+E115</f>
        <v>1145</v>
      </c>
      <c r="F106" s="12">
        <f>F107+F108+F109+F110+F111+F112+F113+F114+F115</f>
        <v>0</v>
      </c>
      <c r="G106" s="5">
        <f>E106/C106</f>
        <v>0.8543500970004476</v>
      </c>
      <c r="H106" s="16"/>
      <c r="I106" s="16"/>
      <c r="J106" s="15">
        <f>E106/C106</f>
        <v>0.8543500970004476</v>
      </c>
      <c r="K106" s="16">
        <f>E106/D106</f>
        <v>0.11917896621354374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>
        <v>18</v>
      </c>
      <c r="E107" s="71">
        <v>18</v>
      </c>
      <c r="F107" s="71"/>
      <c r="G107" s="69"/>
      <c r="H107" s="5"/>
      <c r="I107" s="5"/>
      <c r="J107" s="70"/>
      <c r="K107" s="7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/>
      <c r="E108" s="71"/>
      <c r="F108" s="71"/>
      <c r="G108" s="69"/>
      <c r="H108" s="5"/>
      <c r="I108" s="5"/>
      <c r="J108" s="70"/>
      <c r="K108" s="7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>
        <v>23.3</v>
      </c>
      <c r="E109" s="71">
        <v>23.3</v>
      </c>
      <c r="F109" s="71"/>
      <c r="G109" s="69"/>
      <c r="H109" s="5"/>
      <c r="I109" s="5"/>
      <c r="J109" s="70"/>
      <c r="K109" s="7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>
        <v>3.3</v>
      </c>
      <c r="E110" s="71">
        <v>3.3</v>
      </c>
      <c r="F110" s="71"/>
      <c r="G110" s="69"/>
      <c r="H110" s="5"/>
      <c r="I110" s="5"/>
      <c r="J110" s="70"/>
      <c r="K110" s="7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1129.6</v>
      </c>
      <c r="E111" s="71">
        <v>136.5</v>
      </c>
      <c r="F111" s="71"/>
      <c r="G111" s="69"/>
      <c r="H111" s="30"/>
      <c r="I111" s="30"/>
      <c r="J111" s="70">
        <f>E111/C111</f>
        <v>0.347682119205298</v>
      </c>
      <c r="K111" s="70">
        <f>E111/D111</f>
        <v>0.12083923512747877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680.7</v>
      </c>
      <c r="E112" s="71">
        <v>179.2</v>
      </c>
      <c r="F112" s="71"/>
      <c r="G112" s="69"/>
      <c r="H112" s="5"/>
      <c r="I112" s="5"/>
      <c r="J112" s="70">
        <f>E112/C112</f>
        <v>0.26802273407119354</v>
      </c>
      <c r="K112" s="70">
        <f>E112/D112</f>
        <v>0.26325841045982074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855</v>
      </c>
      <c r="E114" s="71">
        <v>784.7</v>
      </c>
      <c r="F114" s="71"/>
      <c r="G114" s="69"/>
      <c r="H114" s="5"/>
      <c r="I114" s="5"/>
      <c r="J114" s="70" t="s">
        <v>14</v>
      </c>
      <c r="K114" s="70">
        <f>E114/D114</f>
        <v>0.9177777777777778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6897.5</v>
      </c>
      <c r="E115" s="71"/>
      <c r="F115" s="68"/>
      <c r="G115" s="69"/>
      <c r="H115" s="5"/>
      <c r="I115" s="5"/>
      <c r="J115" s="70"/>
      <c r="K115" s="70">
        <f>E115/D115</f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128</v>
      </c>
      <c r="B116" s="27" t="s">
        <v>129</v>
      </c>
      <c r="C116" s="125">
        <f>C117+C118+C119+C120+C121+C122+C123+C124+C125</f>
        <v>0</v>
      </c>
      <c r="D116" s="125">
        <f aca="true" t="shared" si="0" ref="D116:I116">D117+D118+D119+D120+D121+D122+D123+D124+D125</f>
        <v>476.6</v>
      </c>
      <c r="E116" s="125">
        <f t="shared" si="0"/>
        <v>0</v>
      </c>
      <c r="F116" s="125">
        <f t="shared" si="0"/>
        <v>0</v>
      </c>
      <c r="G116" s="125">
        <f t="shared" si="0"/>
        <v>0</v>
      </c>
      <c r="H116" s="125">
        <f t="shared" si="0"/>
        <v>0</v>
      </c>
      <c r="I116" s="125">
        <f t="shared" si="0"/>
        <v>0</v>
      </c>
      <c r="J116" s="15"/>
      <c r="K116" s="15">
        <f>E116/D116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6" t="s">
        <v>42</v>
      </c>
      <c r="B117" s="72"/>
      <c r="C117" s="72"/>
      <c r="D117" s="73"/>
      <c r="E117" s="71"/>
      <c r="F117" s="68"/>
      <c r="G117" s="69"/>
      <c r="H117" s="5"/>
      <c r="I117" s="5"/>
      <c r="J117" s="70"/>
      <c r="K117" s="7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43</v>
      </c>
      <c r="B118" s="72"/>
      <c r="C118" s="72"/>
      <c r="D118" s="73"/>
      <c r="E118" s="71"/>
      <c r="F118" s="68"/>
      <c r="G118" s="69"/>
      <c r="H118" s="5"/>
      <c r="I118" s="5"/>
      <c r="J118" s="70"/>
      <c r="K118" s="70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44</v>
      </c>
      <c r="B119" s="72"/>
      <c r="C119" s="72"/>
      <c r="D119" s="73"/>
      <c r="E119" s="71"/>
      <c r="F119" s="68"/>
      <c r="G119" s="69"/>
      <c r="H119" s="5"/>
      <c r="I119" s="5"/>
      <c r="J119" s="70"/>
      <c r="K119" s="7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45</v>
      </c>
      <c r="B120" s="72"/>
      <c r="C120" s="72"/>
      <c r="D120" s="73"/>
      <c r="E120" s="71"/>
      <c r="F120" s="68"/>
      <c r="G120" s="69"/>
      <c r="H120" s="5"/>
      <c r="I120" s="5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46</v>
      </c>
      <c r="B121" s="72"/>
      <c r="C121" s="72"/>
      <c r="D121" s="73"/>
      <c r="E121" s="71"/>
      <c r="F121" s="68"/>
      <c r="G121" s="69"/>
      <c r="H121" s="5"/>
      <c r="I121" s="5"/>
      <c r="J121" s="70"/>
      <c r="K121" s="7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47</v>
      </c>
      <c r="B122" s="72"/>
      <c r="C122" s="72"/>
      <c r="D122" s="73"/>
      <c r="E122" s="71"/>
      <c r="F122" s="68"/>
      <c r="G122" s="69"/>
      <c r="H122" s="5"/>
      <c r="I122" s="5"/>
      <c r="J122" s="70"/>
      <c r="K122" s="7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48</v>
      </c>
      <c r="B123" s="72"/>
      <c r="C123" s="72"/>
      <c r="D123" s="73"/>
      <c r="E123" s="71"/>
      <c r="F123" s="68"/>
      <c r="G123" s="69"/>
      <c r="H123" s="5"/>
      <c r="I123" s="5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49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50</v>
      </c>
      <c r="B125" s="72"/>
      <c r="C125" s="72"/>
      <c r="D125" s="73">
        <v>476.6</v>
      </c>
      <c r="E125" s="71"/>
      <c r="F125" s="68"/>
      <c r="G125" s="69"/>
      <c r="H125" s="5"/>
      <c r="I125" s="5"/>
      <c r="J125" s="70"/>
      <c r="K125" s="70">
        <f>E125/D125</f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119" t="s">
        <v>55</v>
      </c>
      <c r="B126" s="120"/>
      <c r="C126" s="12">
        <f>C127+C128+C129+C130+C131+C132+C133+C134+C135</f>
        <v>32440.299999999996</v>
      </c>
      <c r="D126" s="12">
        <f>D127+D128+D129+D130+D131+D132+D133+D134+D135</f>
        <v>41184.1</v>
      </c>
      <c r="E126" s="12">
        <f>E127+E128+E129+E130+E131+E132+E133+E134+E135</f>
        <v>24514.100000000002</v>
      </c>
      <c r="F126" s="12">
        <f>F127+F128+F129+F130+F131+F132+F133+F134+F135</f>
        <v>0</v>
      </c>
      <c r="G126" s="30">
        <f>E126/C126</f>
        <v>0.7556681041790614</v>
      </c>
      <c r="H126" s="5" t="e">
        <f>E126/#REF!</f>
        <v>#REF!</v>
      </c>
      <c r="I126" s="5" t="e">
        <f>E126/#REF!</f>
        <v>#REF!</v>
      </c>
      <c r="J126" s="15">
        <f>E126/C126</f>
        <v>0.7556681041790614</v>
      </c>
      <c r="K126" s="16">
        <f>E126/D126</f>
        <v>0.5952321405590993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20" t="s">
        <v>42</v>
      </c>
      <c r="B127" s="21"/>
      <c r="C127" s="4">
        <f>C97+C87+C107+C117</f>
        <v>4229.099999999999</v>
      </c>
      <c r="D127" s="4">
        <f>D97+D87+D107+D117</f>
        <v>4247.099999999999</v>
      </c>
      <c r="E127" s="4">
        <f>E97+E87+E107+E117</f>
        <v>3210.4</v>
      </c>
      <c r="F127" s="4">
        <f>F97+F87+F107+F117</f>
        <v>0</v>
      </c>
      <c r="G127" s="4">
        <f>G97+G87+G107+G117</f>
        <v>0.5183946488294314</v>
      </c>
      <c r="H127" s="4" t="e">
        <f>H97+H87+H107+H117</f>
        <v>#REF!</v>
      </c>
      <c r="I127" s="4" t="e">
        <f>I97+I87+I107+I117</f>
        <v>#REF!</v>
      </c>
      <c r="J127" s="15">
        <f>E127/C127</f>
        <v>0.75912132605046</v>
      </c>
      <c r="K127" s="16">
        <f>E127/D127</f>
        <v>0.7559040286313015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43</v>
      </c>
      <c r="B128" s="11"/>
      <c r="C128" s="4">
        <f>C98+C88+C108+C118</f>
        <v>3084.1</v>
      </c>
      <c r="D128" s="4">
        <f>D98+D88+D108+D118</f>
        <v>3084.1</v>
      </c>
      <c r="E128" s="4">
        <f>E98+E88+E108+E118</f>
        <v>2322.2000000000003</v>
      </c>
      <c r="F128" s="4">
        <f>F98+F88+F108+F118</f>
        <v>0</v>
      </c>
      <c r="G128" s="4">
        <f>G98+G88+G108+G118</f>
        <v>0.5172798216276476</v>
      </c>
      <c r="H128" s="4" t="e">
        <f>H98+H88+H108+H118</f>
        <v>#REF!</v>
      </c>
      <c r="I128" s="4" t="e">
        <f>I98+I88+I108+I118</f>
        <v>#REF!</v>
      </c>
      <c r="J128" s="15">
        <f>E128/C128</f>
        <v>0.7529587237767907</v>
      </c>
      <c r="K128" s="16">
        <f>E128/D128</f>
        <v>0.7529587237767907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44</v>
      </c>
      <c r="B129" s="11"/>
      <c r="C129" s="4">
        <f>C99+C89+C109+C119</f>
        <v>4523.5</v>
      </c>
      <c r="D129" s="4">
        <f>D99+D89+D109+D119</f>
        <v>4546.8</v>
      </c>
      <c r="E129" s="4">
        <f>E99+E89+E109+E119</f>
        <v>3439.4</v>
      </c>
      <c r="F129" s="4">
        <f>F99+F89+F109+F119</f>
        <v>0</v>
      </c>
      <c r="G129" s="4">
        <f>G99+G89+G109+G119</f>
        <v>0.5172798216276476</v>
      </c>
      <c r="H129" s="4" t="e">
        <f>H99+H89+H109+H119</f>
        <v>#REF!</v>
      </c>
      <c r="I129" s="4" t="e">
        <f>I99+I89+I109+I119</f>
        <v>#REF!</v>
      </c>
      <c r="J129" s="15">
        <f>E129/C129</f>
        <v>0.7603404443461921</v>
      </c>
      <c r="K129" s="16">
        <f>E129/D129</f>
        <v>0.7564440925486056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45</v>
      </c>
      <c r="B130" s="21"/>
      <c r="C130" s="4">
        <f>C100+C90+C110+C120</f>
        <v>2477.6</v>
      </c>
      <c r="D130" s="4">
        <f>D100+D90+D110+D120</f>
        <v>2480.9</v>
      </c>
      <c r="E130" s="4">
        <f>E100+E90+E110+E120</f>
        <v>1864.6</v>
      </c>
      <c r="F130" s="4">
        <f>F100+F90+F110+F120</f>
        <v>0</v>
      </c>
      <c r="G130" s="4">
        <f>G100+G90+G110+G120</f>
        <v>0.5183946488294314</v>
      </c>
      <c r="H130" s="4" t="e">
        <f>H100+H90+H110+H120</f>
        <v>#REF!</v>
      </c>
      <c r="I130" s="4" t="e">
        <f>I100+I90+I110+I120</f>
        <v>#REF!</v>
      </c>
      <c r="J130" s="15">
        <f>E130/C130</f>
        <v>0.7525831449790119</v>
      </c>
      <c r="K130" s="16">
        <f>E130/D130</f>
        <v>0.7515820871457938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46</v>
      </c>
      <c r="B131" s="11"/>
      <c r="C131" s="4">
        <f>C101+C91+C111+C121</f>
        <v>3836.2999999999997</v>
      </c>
      <c r="D131" s="4">
        <f>D101+D91+D111+D121</f>
        <v>4573.299999999999</v>
      </c>
      <c r="E131" s="4">
        <f>E101+E91+E111+E121</f>
        <v>2737.9</v>
      </c>
      <c r="F131" s="4">
        <f>F101+F91+F111+F121</f>
        <v>0</v>
      </c>
      <c r="G131" s="4">
        <f>G101+G91+G111+G121</f>
        <v>0.5841694537346711</v>
      </c>
      <c r="H131" s="4" t="e">
        <f>H101+H91+H111+H121</f>
        <v>#REF!</v>
      </c>
      <c r="I131" s="4" t="e">
        <f>I101+I91+I111+I121</f>
        <v>#REF!</v>
      </c>
      <c r="J131" s="15">
        <f>E131/C131</f>
        <v>0.7136824544482966</v>
      </c>
      <c r="K131" s="16">
        <f>E131/D131</f>
        <v>0.5986705442459495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47</v>
      </c>
      <c r="B132" s="11"/>
      <c r="C132" s="4">
        <f>C102+C92+C112+C122</f>
        <v>4302.8</v>
      </c>
      <c r="D132" s="4">
        <f>D102+D92+D112+D122</f>
        <v>4314.9</v>
      </c>
      <c r="E132" s="4">
        <f>E102+E92+E112+E122</f>
        <v>2919.4</v>
      </c>
      <c r="F132" s="4">
        <f>F102+F92+F112+F122</f>
        <v>0</v>
      </c>
      <c r="G132" s="4">
        <f>G102+G92+G112+G122</f>
        <v>0.5172798216276476</v>
      </c>
      <c r="H132" s="4" t="e">
        <f>H102+H92+H112+H122</f>
        <v>#REF!</v>
      </c>
      <c r="I132" s="4" t="e">
        <f>I102+I92+I112+I122</f>
        <v>#REF!</v>
      </c>
      <c r="J132" s="15">
        <f>E132/C132</f>
        <v>0.6784884261411174</v>
      </c>
      <c r="K132" s="16">
        <f>E132/D132</f>
        <v>0.6765857841433174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48</v>
      </c>
      <c r="B133" s="11"/>
      <c r="C133" s="4">
        <f>C103+C93+C113+C123</f>
        <v>3632.1</v>
      </c>
      <c r="D133" s="4">
        <f>D103+D93+D113+D123</f>
        <v>3632.1</v>
      </c>
      <c r="E133" s="4">
        <f>E103+E93+E113+E123</f>
        <v>2738.6</v>
      </c>
      <c r="F133" s="4">
        <f>F103+F93+F113+F123</f>
        <v>0</v>
      </c>
      <c r="G133" s="4">
        <f>G103+G93+G113+G123</f>
        <v>0.5172798216276476</v>
      </c>
      <c r="H133" s="4" t="e">
        <f>H103+H93+H113+H123</f>
        <v>#REF!</v>
      </c>
      <c r="I133" s="4" t="e">
        <f>I103+I93+I113+I123</f>
        <v>#REF!</v>
      </c>
      <c r="J133" s="15">
        <f>E133/C133</f>
        <v>0.7539990639024255</v>
      </c>
      <c r="K133" s="16">
        <f>E133/D133</f>
        <v>0.7539990639024255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11" ht="12.75">
      <c r="A134" s="20" t="s">
        <v>49</v>
      </c>
      <c r="B134" s="11"/>
      <c r="C134" s="4">
        <f>C104+C94+C114+C124</f>
        <v>4386.5</v>
      </c>
      <c r="D134" s="4">
        <f>D104+D94+D114+D124</f>
        <v>4962.5</v>
      </c>
      <c r="E134" s="4">
        <f>E104+E94+E114+E124</f>
        <v>3884.7</v>
      </c>
      <c r="F134" s="4">
        <f>F104+F94+F114+F124</f>
        <v>0</v>
      </c>
      <c r="G134" s="4">
        <f>G104+G94+G114+G124</f>
        <v>0.5172798216276476</v>
      </c>
      <c r="H134" s="4" t="e">
        <f>H104+H94+H114+H124</f>
        <v>#REF!</v>
      </c>
      <c r="I134" s="4" t="e">
        <f>I104+I94+I114+I124</f>
        <v>#REF!</v>
      </c>
      <c r="J134" s="15">
        <f>E134/C134</f>
        <v>0.8856035563661233</v>
      </c>
      <c r="K134" s="16">
        <f>E134/D134</f>
        <v>0.7828110831234256</v>
      </c>
    </row>
    <row r="135" spans="1:11" ht="12.75">
      <c r="A135" s="20" t="s">
        <v>50</v>
      </c>
      <c r="B135" s="11"/>
      <c r="C135" s="4">
        <f>C105+C95+C115+C125</f>
        <v>1968.3</v>
      </c>
      <c r="D135" s="4">
        <f>D105+D95+D115+D125</f>
        <v>9342.4</v>
      </c>
      <c r="E135" s="4">
        <f>E105+E95+E115+E125</f>
        <v>1396.8999999999999</v>
      </c>
      <c r="F135" s="4">
        <f>F105+F95+F115+F125</f>
        <v>0</v>
      </c>
      <c r="G135" s="4">
        <f>G105+G95+G115+G125</f>
        <v>0.5396436525612472</v>
      </c>
      <c r="H135" s="4" t="e">
        <f>H105+H95+H115+H125</f>
        <v>#REF!</v>
      </c>
      <c r="I135" s="4" t="e">
        <f>I105+I95+I115+I125</f>
        <v>#REF!</v>
      </c>
      <c r="J135" s="15">
        <f>E135/C135</f>
        <v>0.709698724787888</v>
      </c>
      <c r="K135" s="16">
        <f>E135/D135</f>
        <v>0.149522606610721</v>
      </c>
    </row>
    <row r="136" spans="1:11" ht="16.5">
      <c r="A136" s="117" t="s">
        <v>35</v>
      </c>
      <c r="B136" s="118"/>
      <c r="C136" s="17">
        <f>C126+C76</f>
        <v>77812.2</v>
      </c>
      <c r="D136" s="17">
        <f>D126+D76</f>
        <v>86556</v>
      </c>
      <c r="E136" s="17">
        <f>E126+E76</f>
        <v>43177.9</v>
      </c>
      <c r="F136" s="81">
        <f>F126+F76</f>
        <v>0</v>
      </c>
      <c r="G136" s="18">
        <f>E136/C136</f>
        <v>0.5548988461963549</v>
      </c>
      <c r="H136" s="18" t="e">
        <f>E136/#REF!</f>
        <v>#REF!</v>
      </c>
      <c r="I136" s="18" t="e">
        <f>E136/#REF!</f>
        <v>#REF!</v>
      </c>
      <c r="J136" s="83">
        <f>E136/C136</f>
        <v>0.5548988461963549</v>
      </c>
      <c r="K136" s="52">
        <f>E136/D136</f>
        <v>0.4988435232681732</v>
      </c>
    </row>
    <row r="137" spans="1:11" ht="15">
      <c r="A137" s="22" t="s">
        <v>42</v>
      </c>
      <c r="B137" s="23"/>
      <c r="C137" s="24">
        <f>C77+C127</f>
        <v>7444.499999999999</v>
      </c>
      <c r="D137" s="24">
        <f>D77+D127</f>
        <v>7462.499999999999</v>
      </c>
      <c r="E137" s="24">
        <f>E77+E127</f>
        <v>4135.8</v>
      </c>
      <c r="F137" s="82">
        <f>F77+F127</f>
        <v>0</v>
      </c>
      <c r="G137" s="51">
        <f>E137/C137</f>
        <v>0.5555510779770301</v>
      </c>
      <c r="H137" s="51" t="e">
        <f>E137/#REF!</f>
        <v>#REF!</v>
      </c>
      <c r="I137" s="51" t="e">
        <f>E137/#REF!</f>
        <v>#REF!</v>
      </c>
      <c r="J137" s="90">
        <f>E137/C137</f>
        <v>0.5555510779770301</v>
      </c>
      <c r="K137" s="91">
        <f>E137/D137</f>
        <v>0.554211055276382</v>
      </c>
    </row>
    <row r="138" spans="1:11" ht="15">
      <c r="A138" s="22" t="s">
        <v>43</v>
      </c>
      <c r="B138" s="23"/>
      <c r="C138" s="24">
        <f>C78+C128</f>
        <v>4648.4</v>
      </c>
      <c r="D138" s="24">
        <f>D78+D128</f>
        <v>4648.4</v>
      </c>
      <c r="E138" s="24">
        <f>E78+E128</f>
        <v>2826.4</v>
      </c>
      <c r="F138" s="82">
        <f>F78+F128</f>
        <v>0</v>
      </c>
      <c r="G138" s="51">
        <f>E138/C138</f>
        <v>0.6080371740814045</v>
      </c>
      <c r="H138" s="51" t="e">
        <f>E138/#REF!</f>
        <v>#REF!</v>
      </c>
      <c r="I138" s="51" t="e">
        <f>E138/#REF!</f>
        <v>#REF!</v>
      </c>
      <c r="J138" s="90">
        <f>E138/C138</f>
        <v>0.6080371740814045</v>
      </c>
      <c r="K138" s="91">
        <f>E138/D138</f>
        <v>0.6080371740814045</v>
      </c>
    </row>
    <row r="139" spans="1:11" ht="15">
      <c r="A139" s="22" t="s">
        <v>44</v>
      </c>
      <c r="B139" s="23"/>
      <c r="C139" s="24">
        <f>C79+C129</f>
        <v>7106.7</v>
      </c>
      <c r="D139" s="24">
        <f>D79+D129</f>
        <v>7130</v>
      </c>
      <c r="E139" s="24">
        <f>E79+E129</f>
        <v>4762.9</v>
      </c>
      <c r="F139" s="82">
        <f>F79+F129</f>
        <v>0</v>
      </c>
      <c r="G139" s="51">
        <f>E139/C139</f>
        <v>0.670198545034967</v>
      </c>
      <c r="H139" s="51" t="e">
        <f>E139/#REF!</f>
        <v>#REF!</v>
      </c>
      <c r="I139" s="51" t="e">
        <f>E139/#REF!</f>
        <v>#REF!</v>
      </c>
      <c r="J139" s="90">
        <f>E139/C139</f>
        <v>0.670198545034967</v>
      </c>
      <c r="K139" s="91">
        <f>E139/D139</f>
        <v>0.6680084151472651</v>
      </c>
    </row>
    <row r="140" spans="1:11" ht="15">
      <c r="A140" s="22" t="s">
        <v>45</v>
      </c>
      <c r="B140" s="23"/>
      <c r="C140" s="24">
        <f>C80+C130</f>
        <v>6308.699999999999</v>
      </c>
      <c r="D140" s="24">
        <f>D80+D130</f>
        <v>6312</v>
      </c>
      <c r="E140" s="24">
        <f>E80+E130</f>
        <v>2903.2</v>
      </c>
      <c r="F140" s="82">
        <f>F80+F130</f>
        <v>0</v>
      </c>
      <c r="G140" s="51">
        <f>E140/C140</f>
        <v>0.4601898964921458</v>
      </c>
      <c r="H140" s="51" t="e">
        <f>E140/#REF!</f>
        <v>#REF!</v>
      </c>
      <c r="I140" s="51" t="e">
        <f>E140/#REF!</f>
        <v>#REF!</v>
      </c>
      <c r="J140" s="90">
        <f>E140/C140</f>
        <v>0.4601898964921458</v>
      </c>
      <c r="K140" s="91">
        <f>E140/D140</f>
        <v>0.45994930291508235</v>
      </c>
    </row>
    <row r="141" spans="1:11" ht="15">
      <c r="A141" s="22" t="s">
        <v>46</v>
      </c>
      <c r="B141" s="23"/>
      <c r="C141" s="24">
        <f>C81+C131</f>
        <v>5310.599999999999</v>
      </c>
      <c r="D141" s="24">
        <f>D81+D131</f>
        <v>6047.599999999999</v>
      </c>
      <c r="E141" s="24">
        <f>E81+E131</f>
        <v>3282</v>
      </c>
      <c r="F141" s="82">
        <f>F81+F131</f>
        <v>0</v>
      </c>
      <c r="G141" s="51">
        <f>E141/C141</f>
        <v>0.6180092644898882</v>
      </c>
      <c r="H141" s="51" t="e">
        <f>E141/#REF!</f>
        <v>#REF!</v>
      </c>
      <c r="I141" s="51" t="e">
        <f>E141/#REF!</f>
        <v>#REF!</v>
      </c>
      <c r="J141" s="90">
        <f>E141/C141</f>
        <v>0.6180092644898882</v>
      </c>
      <c r="K141" s="91">
        <f>E141/D141</f>
        <v>0.5426946226602289</v>
      </c>
    </row>
    <row r="142" spans="1:11" ht="15">
      <c r="A142" s="22" t="s">
        <v>47</v>
      </c>
      <c r="B142" s="23"/>
      <c r="C142" s="24">
        <f>C82+C132</f>
        <v>8113.1</v>
      </c>
      <c r="D142" s="24">
        <f>D82+D132</f>
        <v>8125.2</v>
      </c>
      <c r="E142" s="24">
        <f>E82+E132</f>
        <v>4519.1</v>
      </c>
      <c r="F142" s="82">
        <f>F82+F132</f>
        <v>0</v>
      </c>
      <c r="G142" s="51">
        <f>E142/C142</f>
        <v>0.557012732494361</v>
      </c>
      <c r="H142" s="51" t="e">
        <f>E142/#REF!</f>
        <v>#REF!</v>
      </c>
      <c r="I142" s="51" t="e">
        <f>E142/#REF!</f>
        <v>#REF!</v>
      </c>
      <c r="J142" s="90">
        <f>E142/C142</f>
        <v>0.557012732494361</v>
      </c>
      <c r="K142" s="91">
        <f>E142/D142</f>
        <v>0.5561832324127407</v>
      </c>
    </row>
    <row r="143" spans="1:11" ht="15">
      <c r="A143" s="22" t="s">
        <v>48</v>
      </c>
      <c r="B143" s="23"/>
      <c r="C143" s="24">
        <f>C83+C133</f>
        <v>5554.299999999999</v>
      </c>
      <c r="D143" s="24">
        <f>D83+D133</f>
        <v>5554.299999999999</v>
      </c>
      <c r="E143" s="24">
        <f>E83+E133</f>
        <v>3370.7999999999997</v>
      </c>
      <c r="F143" s="82">
        <f>F83+F133</f>
        <v>0</v>
      </c>
      <c r="G143" s="51">
        <f>E143/C143</f>
        <v>0.6068811551410619</v>
      </c>
      <c r="H143" s="51" t="e">
        <f>E143/#REF!</f>
        <v>#REF!</v>
      </c>
      <c r="I143" s="51" t="e">
        <f>E143/#REF!</f>
        <v>#REF!</v>
      </c>
      <c r="J143" s="90">
        <f>E143/C143</f>
        <v>0.6068811551410619</v>
      </c>
      <c r="K143" s="91">
        <f>E143/D143</f>
        <v>0.6068811551410619</v>
      </c>
    </row>
    <row r="144" spans="1:11" ht="15">
      <c r="A144" s="22" t="s">
        <v>49</v>
      </c>
      <c r="B144" s="23"/>
      <c r="C144" s="24">
        <f>C84+C134</f>
        <v>7216.8</v>
      </c>
      <c r="D144" s="24">
        <f>D84+D134</f>
        <v>7792.8</v>
      </c>
      <c r="E144" s="24">
        <f>E84+E134</f>
        <v>4979.599999999999</v>
      </c>
      <c r="F144" s="82">
        <f>F84+F134</f>
        <v>0</v>
      </c>
      <c r="G144" s="51">
        <f>E144/C144</f>
        <v>0.6900011085245538</v>
      </c>
      <c r="H144" s="51" t="e">
        <f>E144/#REF!</f>
        <v>#REF!</v>
      </c>
      <c r="I144" s="51" t="e">
        <f>E144/#REF!</f>
        <v>#REF!</v>
      </c>
      <c r="J144" s="90">
        <f>E144/C144</f>
        <v>0.6900011085245538</v>
      </c>
      <c r="K144" s="91">
        <f>E144/D144</f>
        <v>0.6390001026588645</v>
      </c>
    </row>
    <row r="145" spans="1:11" ht="15">
      <c r="A145" s="25" t="s">
        <v>50</v>
      </c>
      <c r="B145" s="23"/>
      <c r="C145" s="24">
        <f>C85+C135</f>
        <v>26109.100000000002</v>
      </c>
      <c r="D145" s="24">
        <f>D85+D135</f>
        <v>33483.200000000004</v>
      </c>
      <c r="E145" s="24">
        <f>E85+E135</f>
        <v>12398.1</v>
      </c>
      <c r="F145" s="24">
        <f>F85+F135</f>
        <v>0</v>
      </c>
      <c r="G145" s="51">
        <f>E145/C145</f>
        <v>0.47485742518891877</v>
      </c>
      <c r="H145" s="51" t="e">
        <f>E145/#REF!</f>
        <v>#REF!</v>
      </c>
      <c r="I145" s="51" t="e">
        <f>E145/#REF!</f>
        <v>#REF!</v>
      </c>
      <c r="J145" s="90">
        <f>E145/C145</f>
        <v>0.47485742518891877</v>
      </c>
      <c r="K145" s="91">
        <f>E145/D145</f>
        <v>0.3702782290820471</v>
      </c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</sheetData>
  <sheetProtection/>
  <mergeCells count="11">
    <mergeCell ref="A136:B136"/>
    <mergeCell ref="A126:B126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2019-07-26T05:01:47Z</dcterms:modified>
  <cp:category/>
  <cp:version/>
  <cp:contentType/>
  <cp:contentStatus/>
</cp:coreProperties>
</file>