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<sst xmlns="http://schemas.openxmlformats.org/spreadsheetml/2006/main" count="300" uniqueCount="116">
  <si>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</si>
  <si>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</si>
  <si>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</si>
  <si>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</si>
  <si>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</si>
  <si>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</si>
  <si>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</si>
  <si>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</si>
  <si>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</si>
  <si>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</si>
  <si>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</si>
  <si>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</si>
  <si>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</si>
  <si>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</si>
  <si>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</si>
  <si>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</si>
  <si>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</si>
  <si>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</si>
  <si>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</si>
  <si>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</si>
  <si>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</si>
  <si>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</si>
  <si>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</si>
  <si>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</si>
  <si>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</si>
  <si>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</si>
  <si>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</si>
  <si>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</si>
  <si>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</si>
  <si>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</si>
  <si>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</si>
  <si>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</si>
  <si>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</si>
  <si>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</si>
  <si>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</si>
  <si>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</si>
  <si>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</si>
  <si>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</si>
  <si>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</si>
  <si>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</si>
  <si>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</si>
  <si>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</si>
  <si>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</si>
  <si>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</si>
  <si>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</si>
  <si>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</si>
  <si>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</si>
  <si>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</si>
  <si>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</si>
  <si>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</si>
  <si>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</si>
  <si>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</si>
  <si>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</si>
  <si>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</si>
  <si>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</si>
  <si>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</si>
  <si>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</si>
  <si>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</si>
  <si>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</si>
  <si>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</si>
  <si>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</si>
  <si>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</si>
  <si>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</si>
  <si>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</si>
  <si>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</si>
  <si>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</si>
  <si>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</si>
  <si>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</si>
  <si>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</si>
  <si>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</si>
  <si>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</si>
  <si>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</si>
  <si>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</si>
  <si>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</si>
  <si>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</si>
  <si>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</si>
  <si>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</si>
  <si>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</si>
  <si>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</si>
  <si>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</si>
  <si>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</si>
  <si>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</si>
  <si>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</si>
  <si>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</si>
  <si>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</si>
  <si>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</si>
  <si>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</si>
  <si>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</si>
  <si>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</si>
  <si>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</si>
  <si>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</si>
  <si>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</si>
  <si>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</si>
  <si>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</si>
  <si>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</si>
  <si>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</si>
  <si>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</si>
  <si>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</si>
  <si>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</si>
  <si>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</si>
  <si>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</si>
  <si>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</si>
  <si>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</si>
  <si>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</si>
  <si>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</si>
  <si>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</si>
  <si>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на 1 АПРЕЛЯ 2015 года</t>
  </si>
  <si>
    <t>исполнено на 1 апреля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</si>
  <si>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</si>
  <si>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</si>
  <si>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</si>
  <si>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</si>
  <si>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</si>
  <si>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Доходы от компенсации затарат</t>
  </si>
  <si>
    <t>об исполнении бюджетов поселений на 1 АПРЕЛЯ 2015 г.</t>
  </si>
  <si>
    <t>на 1 апреля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</si>
</sst>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5" fillId="0" borderId="0" xfId="57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районный 01.02.2015"/>
      <sheetName val="районный 01.03.2015"/>
      <sheetName val="районный 01.04.2015"/>
      <sheetName val="поселения 01.02.2015"/>
      <sheetName val="поселения 01.03.2015"/>
      <sheetName val="поселения 01.04.201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zoomScaleSheetLayoutView="100" zoomScalePageLayoutView="0" workbookViewId="0" topLeftCell="A12">
      <selection activeCell="E36" sqref="E36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1.87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99" t="s">
        <v>0</v>
      </c>
      <c r="B1" s="99"/>
      <c r="C1" s="99"/>
      <c r="D1" s="99"/>
      <c r="E1" s="99"/>
      <c r="F1" s="99"/>
      <c r="G1" s="99"/>
    </row>
    <row r="2" spans="1:7" ht="15.75">
      <c r="A2" s="99" t="s">
        <v>1</v>
      </c>
      <c r="B2" s="99"/>
      <c r="C2" s="99"/>
      <c r="D2" s="99"/>
      <c r="E2" s="99"/>
      <c r="F2" s="99"/>
      <c r="G2" s="99"/>
    </row>
    <row r="3" spans="1:7" ht="15.75">
      <c r="A3" s="99" t="s">
        <v>106</v>
      </c>
      <c r="B3" s="99"/>
      <c r="C3" s="99"/>
      <c r="D3" s="99"/>
      <c r="E3" s="99"/>
      <c r="F3" s="99"/>
      <c r="G3" s="99"/>
    </row>
    <row r="4" spans="1:7" ht="87" customHeight="1">
      <c r="A4" s="35" t="s">
        <v>2</v>
      </c>
      <c r="B4" s="36" t="s">
        <v>3</v>
      </c>
      <c r="C4" s="37" t="s">
        <v>86</v>
      </c>
      <c r="D4" s="38" t="s">
        <v>104</v>
      </c>
      <c r="E4" s="38" t="s">
        <v>107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20638.5</v>
      </c>
      <c r="F5" s="42">
        <f aca="true" t="shared" si="0" ref="F5:F12">E5/C5</f>
        <v>0.17807038432866726</v>
      </c>
      <c r="G5" s="42">
        <f aca="true" t="shared" si="1" ref="G5:G12">E5/D5</f>
        <v>0.17807038432866726</v>
      </c>
    </row>
    <row r="6" spans="1:7" ht="15.75" outlineLevel="1">
      <c r="A6" s="39" t="s">
        <v>82</v>
      </c>
      <c r="B6" s="46" t="s">
        <v>83</v>
      </c>
      <c r="C6" s="84">
        <v>8098.1</v>
      </c>
      <c r="D6" s="84">
        <v>8098.1</v>
      </c>
      <c r="E6" s="84">
        <v>2512</v>
      </c>
      <c r="F6" s="42">
        <f t="shared" si="0"/>
        <v>0.3101962188661538</v>
      </c>
      <c r="G6" s="42">
        <f t="shared" si="1"/>
        <v>0.3101962188661538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1488.9</v>
      </c>
      <c r="F7" s="42">
        <f t="shared" si="0"/>
        <v>0.24912991098320061</v>
      </c>
      <c r="G7" s="42">
        <f t="shared" si="1"/>
        <v>0.24912991098320061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25.9</v>
      </c>
      <c r="F8" s="42">
        <f t="shared" si="0"/>
        <v>0.6317073170731707</v>
      </c>
      <c r="G8" s="42">
        <f t="shared" si="1"/>
        <v>0.6317073170731707</v>
      </c>
    </row>
    <row r="9" spans="1:7" ht="15.75" outlineLevel="1">
      <c r="A9" s="39" t="s">
        <v>10</v>
      </c>
      <c r="B9" s="46" t="s">
        <v>71</v>
      </c>
      <c r="C9" s="84">
        <v>2725.7</v>
      </c>
      <c r="D9" s="84">
        <v>2725.7</v>
      </c>
      <c r="E9" s="84">
        <v>90.1</v>
      </c>
      <c r="F9" s="42">
        <f t="shared" si="0"/>
        <v>0.03305572880361008</v>
      </c>
      <c r="G9" s="42">
        <f t="shared" si="1"/>
        <v>0.03305572880361008</v>
      </c>
    </row>
    <row r="10" spans="1:7" ht="15.75" outlineLevel="1">
      <c r="A10" s="39" t="s">
        <v>12</v>
      </c>
      <c r="B10" s="46" t="s">
        <v>87</v>
      </c>
      <c r="C10" s="84">
        <v>5712.8</v>
      </c>
      <c r="D10" s="84">
        <v>5712.8</v>
      </c>
      <c r="E10" s="84">
        <v>708.1</v>
      </c>
      <c r="F10" s="42">
        <f t="shared" si="0"/>
        <v>0.12394972692900154</v>
      </c>
      <c r="G10" s="42">
        <f t="shared" si="1"/>
        <v>0.12394972692900154</v>
      </c>
    </row>
    <row r="11" spans="1:7" ht="15.75" outlineLevel="1">
      <c r="A11" s="39" t="s">
        <v>12</v>
      </c>
      <c r="B11" s="46" t="s">
        <v>88</v>
      </c>
      <c r="C11" s="84">
        <v>3926.5</v>
      </c>
      <c r="D11" s="84">
        <v>3926.5</v>
      </c>
      <c r="E11" s="84">
        <v>573.1</v>
      </c>
      <c r="F11" s="42">
        <f t="shared" si="0"/>
        <v>0.1459569591239017</v>
      </c>
      <c r="G11" s="42">
        <f t="shared" si="1"/>
        <v>0.1459569591239017</v>
      </c>
    </row>
    <row r="12" spans="1:7" ht="15.75" outlineLevel="1">
      <c r="A12" s="39" t="s">
        <v>13</v>
      </c>
      <c r="B12" s="46" t="s">
        <v>14</v>
      </c>
      <c r="C12" s="84">
        <v>773.4</v>
      </c>
      <c r="D12" s="84">
        <v>773.4</v>
      </c>
      <c r="E12" s="84">
        <v>476.9</v>
      </c>
      <c r="F12" s="42">
        <f t="shared" si="0"/>
        <v>0.6166278769071631</v>
      </c>
      <c r="G12" s="42">
        <f t="shared" si="1"/>
        <v>0.6166278769071631</v>
      </c>
    </row>
    <row r="13" spans="1:249" s="48" customFormat="1" ht="15.75" outlineLevel="1">
      <c r="A13" s="39" t="s">
        <v>15</v>
      </c>
      <c r="B13" s="46" t="s">
        <v>16</v>
      </c>
      <c r="C13" s="84"/>
      <c r="D13" s="84"/>
      <c r="E13" s="84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ht="15.75" outlineLevel="1">
      <c r="A14" s="97" t="s">
        <v>18</v>
      </c>
      <c r="B14" s="97"/>
      <c r="C14" s="51">
        <f>SUM(C5:C13)</f>
        <v>143154.69999999998</v>
      </c>
      <c r="D14" s="51">
        <f>SUM(D5:D13)</f>
        <v>143154.69999999998</v>
      </c>
      <c r="E14" s="51">
        <f>SUM(E5:E13)</f>
        <v>26513.5</v>
      </c>
      <c r="F14" s="44">
        <f aca="true" t="shared" si="2" ref="F14:F20">E14/C14</f>
        <v>0.18520872873890976</v>
      </c>
      <c r="G14" s="44">
        <f aca="true" t="shared" si="3" ref="G14:G20">E14/D14</f>
        <v>0.18520872873890976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7" ht="15.75" outlineLevel="1">
      <c r="A15" s="39" t="s">
        <v>77</v>
      </c>
      <c r="B15" s="40" t="s">
        <v>19</v>
      </c>
      <c r="C15" s="84">
        <v>6788.2</v>
      </c>
      <c r="D15" s="84">
        <v>6788.2</v>
      </c>
      <c r="E15" s="84">
        <v>461.4</v>
      </c>
      <c r="F15" s="42">
        <f t="shared" si="2"/>
        <v>0.06797089066320969</v>
      </c>
      <c r="G15" s="42">
        <f t="shared" si="3"/>
        <v>0.06797089066320969</v>
      </c>
    </row>
    <row r="16" spans="1:7" ht="15.75" outlineLevel="1">
      <c r="A16" s="39" t="s">
        <v>89</v>
      </c>
      <c r="B16" s="40" t="s">
        <v>19</v>
      </c>
      <c r="C16" s="84">
        <v>11.8</v>
      </c>
      <c r="D16" s="84">
        <v>11.8</v>
      </c>
      <c r="E16" s="84">
        <v>0.3</v>
      </c>
      <c r="F16" s="42">
        <f t="shared" si="2"/>
        <v>0.02542372881355932</v>
      </c>
      <c r="G16" s="42">
        <f t="shared" si="3"/>
        <v>0.02542372881355932</v>
      </c>
    </row>
    <row r="17" spans="1:7" ht="31.5" outlineLevel="1">
      <c r="A17" s="39" t="s">
        <v>68</v>
      </c>
      <c r="B17" s="46" t="s">
        <v>20</v>
      </c>
      <c r="C17" s="84">
        <v>1300</v>
      </c>
      <c r="D17" s="84">
        <v>1300</v>
      </c>
      <c r="E17" s="84">
        <v>214.9</v>
      </c>
      <c r="F17" s="42">
        <f t="shared" si="2"/>
        <v>0.16530769230769232</v>
      </c>
      <c r="G17" s="42">
        <f t="shared" si="3"/>
        <v>0.16530769230769232</v>
      </c>
    </row>
    <row r="18" spans="1:7" ht="31.5" outlineLevel="1">
      <c r="A18" s="39" t="s">
        <v>74</v>
      </c>
      <c r="B18" s="46" t="s">
        <v>75</v>
      </c>
      <c r="C18" s="84">
        <v>45.3</v>
      </c>
      <c r="D18" s="84">
        <v>45.3</v>
      </c>
      <c r="E18" s="84"/>
      <c r="F18" s="42">
        <f t="shared" si="2"/>
        <v>0</v>
      </c>
      <c r="G18" s="42">
        <f t="shared" si="3"/>
        <v>0</v>
      </c>
    </row>
    <row r="19" spans="1:7" ht="31.5" outlineLevel="1">
      <c r="A19" s="39" t="s">
        <v>67</v>
      </c>
      <c r="B19" s="46" t="s">
        <v>21</v>
      </c>
      <c r="C19" s="84">
        <v>20</v>
      </c>
      <c r="D19" s="84">
        <v>20</v>
      </c>
      <c r="E19" s="84">
        <v>4.3</v>
      </c>
      <c r="F19" s="42">
        <f t="shared" si="2"/>
        <v>0.215</v>
      </c>
      <c r="G19" s="42">
        <f t="shared" si="3"/>
        <v>0.215</v>
      </c>
    </row>
    <row r="20" spans="1:7" ht="31.5" outlineLevel="1">
      <c r="A20" s="39" t="s">
        <v>22</v>
      </c>
      <c r="B20" s="46" t="s">
        <v>23</v>
      </c>
      <c r="C20" s="84">
        <v>1145.2</v>
      </c>
      <c r="D20" s="84">
        <v>1145.2</v>
      </c>
      <c r="E20" s="84">
        <v>195.2</v>
      </c>
      <c r="F20" s="42">
        <f t="shared" si="2"/>
        <v>0.17045057631854696</v>
      </c>
      <c r="G20" s="42">
        <f t="shared" si="3"/>
        <v>0.17045057631854696</v>
      </c>
    </row>
    <row r="21" spans="1:7" ht="30.75" customHeight="1" outlineLevel="1">
      <c r="A21" s="39" t="s">
        <v>105</v>
      </c>
      <c r="B21" s="46" t="s">
        <v>103</v>
      </c>
      <c r="C21" s="84"/>
      <c r="D21" s="84"/>
      <c r="E21" s="84">
        <v>30.2</v>
      </c>
      <c r="F21" s="42"/>
      <c r="G21" s="42"/>
    </row>
    <row r="22" spans="1:7" ht="31.5" outlineLevel="1">
      <c r="A22" s="39" t="s">
        <v>81</v>
      </c>
      <c r="B22" s="46" t="s">
        <v>76</v>
      </c>
      <c r="C22" s="84">
        <v>200</v>
      </c>
      <c r="D22" s="84">
        <v>200</v>
      </c>
      <c r="E22" s="84"/>
      <c r="F22" s="42">
        <f>E22/C22</f>
        <v>0</v>
      </c>
      <c r="G22" s="42">
        <f>E22/D22</f>
        <v>0</v>
      </c>
    </row>
    <row r="23" spans="1:7" ht="15.75" outlineLevel="1">
      <c r="A23" s="39" t="s">
        <v>80</v>
      </c>
      <c r="B23" s="46" t="s">
        <v>24</v>
      </c>
      <c r="C23" s="84">
        <v>800</v>
      </c>
      <c r="D23" s="84">
        <v>800</v>
      </c>
      <c r="E23" s="84">
        <v>839.1</v>
      </c>
      <c r="F23" s="42">
        <f>E23/C23</f>
        <v>1.048875</v>
      </c>
      <c r="G23" s="42">
        <f>E23/D23</f>
        <v>1.048875</v>
      </c>
    </row>
    <row r="24" spans="1:7" ht="15.75" outlineLevel="1">
      <c r="A24" s="39" t="s">
        <v>25</v>
      </c>
      <c r="B24" s="46" t="s">
        <v>26</v>
      </c>
      <c r="C24" s="84">
        <v>567.4</v>
      </c>
      <c r="D24" s="84">
        <v>567.4</v>
      </c>
      <c r="E24" s="84">
        <v>154.5</v>
      </c>
      <c r="F24" s="42">
        <f>E24/C24</f>
        <v>0.2722946774762073</v>
      </c>
      <c r="G24" s="42">
        <f>E24/D24</f>
        <v>0.2722946774762073</v>
      </c>
    </row>
    <row r="25" spans="1:249" s="49" customFormat="1" ht="31.5" outlineLevel="1">
      <c r="A25" s="39" t="s">
        <v>27</v>
      </c>
      <c r="B25" s="46" t="s">
        <v>28</v>
      </c>
      <c r="C25" s="84"/>
      <c r="D25" s="84"/>
      <c r="E25" s="84"/>
      <c r="F25" s="42"/>
      <c r="G25" s="4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</row>
    <row r="26" spans="1:7" s="49" customFormat="1" ht="15.75">
      <c r="A26" s="98" t="s">
        <v>29</v>
      </c>
      <c r="B26" s="98"/>
      <c r="C26" s="51">
        <f>SUM(C15:C25)</f>
        <v>10877.9</v>
      </c>
      <c r="D26" s="51">
        <f>SUM(D15:D25)</f>
        <v>10877.9</v>
      </c>
      <c r="E26" s="51">
        <f>SUM(E15:E25)</f>
        <v>1899.9</v>
      </c>
      <c r="F26" s="44">
        <f aca="true" t="shared" si="4" ref="F26:F32">E26/C26</f>
        <v>0.1746568731096995</v>
      </c>
      <c r="G26" s="44">
        <f aca="true" t="shared" si="5" ref="G26:G32">E26/D26</f>
        <v>0.1746568731096995</v>
      </c>
    </row>
    <row r="27" spans="1:7" s="49" customFormat="1" ht="35.25" customHeight="1" outlineLevel="1">
      <c r="A27" s="96" t="s">
        <v>30</v>
      </c>
      <c r="B27" s="96"/>
      <c r="C27" s="51">
        <f>C14+C26</f>
        <v>154032.59999999998</v>
      </c>
      <c r="D27" s="51">
        <f>D14+D26</f>
        <v>154032.59999999998</v>
      </c>
      <c r="E27" s="51">
        <f>E14+E26</f>
        <v>28413.4</v>
      </c>
      <c r="F27" s="44">
        <f t="shared" si="4"/>
        <v>0.1844635486254209</v>
      </c>
      <c r="G27" s="44">
        <f t="shared" si="5"/>
        <v>0.1844635486254209</v>
      </c>
    </row>
    <row r="28" spans="1:7" s="49" customFormat="1" ht="43.5" customHeight="1" outlineLevel="1">
      <c r="A28" s="50" t="s">
        <v>31</v>
      </c>
      <c r="B28" s="1" t="s">
        <v>32</v>
      </c>
      <c r="C28" s="51">
        <f>C29+C36</f>
        <v>330317.1</v>
      </c>
      <c r="D28" s="51">
        <f>D29+D36+D34+D35</f>
        <v>326879.5</v>
      </c>
      <c r="E28" s="51">
        <f>E29+E36+E34+E35</f>
        <v>78805.5</v>
      </c>
      <c r="F28" s="45">
        <f t="shared" si="4"/>
        <v>0.23857529628348034</v>
      </c>
      <c r="G28" s="45">
        <f t="shared" si="5"/>
        <v>0.24108425275980905</v>
      </c>
    </row>
    <row r="29" spans="1:7" s="49" customFormat="1" ht="47.25" customHeight="1" outlineLevel="1">
      <c r="A29" s="50" t="s">
        <v>33</v>
      </c>
      <c r="B29" s="1" t="s">
        <v>34</v>
      </c>
      <c r="C29" s="51">
        <f>C30+C31+C32+C33</f>
        <v>330317.1</v>
      </c>
      <c r="D29" s="51">
        <f>D30+D31+D32+D33</f>
        <v>329057.8</v>
      </c>
      <c r="E29" s="51">
        <f>E30+E31+E32+E33</f>
        <v>80983.8</v>
      </c>
      <c r="F29" s="45">
        <f t="shared" si="4"/>
        <v>0.24516986858990955</v>
      </c>
      <c r="G29" s="45">
        <f t="shared" si="5"/>
        <v>0.24610813054727773</v>
      </c>
    </row>
    <row r="30" spans="1:249" ht="78.75">
      <c r="A30" s="50" t="s">
        <v>35</v>
      </c>
      <c r="B30" s="50" t="s">
        <v>36</v>
      </c>
      <c r="C30" s="51">
        <v>57730.8</v>
      </c>
      <c r="D30" s="51">
        <v>57730.8</v>
      </c>
      <c r="E30" s="51">
        <v>12989.4</v>
      </c>
      <c r="F30" s="45">
        <f t="shared" si="4"/>
        <v>0.22499948034671266</v>
      </c>
      <c r="G30" s="45">
        <f t="shared" si="5"/>
        <v>0.22499948034671266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94.5">
      <c r="A31" s="50" t="s">
        <v>37</v>
      </c>
      <c r="B31" s="50" t="s">
        <v>38</v>
      </c>
      <c r="C31" s="51">
        <v>79742.5</v>
      </c>
      <c r="D31" s="51">
        <v>79828.5</v>
      </c>
      <c r="E31" s="51">
        <v>18933.4</v>
      </c>
      <c r="F31" s="45">
        <f t="shared" si="4"/>
        <v>0.23743173339185505</v>
      </c>
      <c r="G31" s="45">
        <f t="shared" si="5"/>
        <v>0.23717594593409624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78.75">
      <c r="A32" s="50" t="s">
        <v>39</v>
      </c>
      <c r="B32" s="50" t="s">
        <v>40</v>
      </c>
      <c r="C32" s="51">
        <v>192843.8</v>
      </c>
      <c r="D32" s="51">
        <v>191498.5</v>
      </c>
      <c r="E32" s="51">
        <v>49061</v>
      </c>
      <c r="F32" s="45">
        <f t="shared" si="4"/>
        <v>0.2544079716330004</v>
      </c>
      <c r="G32" s="45">
        <f t="shared" si="5"/>
        <v>0.25619521823930735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31.5">
      <c r="A33" s="50" t="s">
        <v>65</v>
      </c>
      <c r="B33" s="50" t="s">
        <v>66</v>
      </c>
      <c r="C33" s="51">
        <v>0</v>
      </c>
      <c r="D33" s="51">
        <v>0</v>
      </c>
      <c r="E33" s="51">
        <v>0</v>
      </c>
      <c r="F33" s="45"/>
      <c r="G33" s="4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63">
      <c r="A34" s="50" t="s">
        <v>108</v>
      </c>
      <c r="B34" s="52" t="s">
        <v>109</v>
      </c>
      <c r="C34" s="92"/>
      <c r="D34" s="93"/>
      <c r="E34" s="94"/>
      <c r="F34" s="80"/>
      <c r="G34" s="45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31.5">
      <c r="A35" s="50" t="s">
        <v>110</v>
      </c>
      <c r="B35" s="52" t="s">
        <v>111</v>
      </c>
      <c r="C35" s="92"/>
      <c r="D35" s="93"/>
      <c r="E35" s="94"/>
      <c r="F35" s="80"/>
      <c r="G35" s="45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ht="47.25">
      <c r="A36" s="50" t="s">
        <v>69</v>
      </c>
      <c r="B36" s="52" t="s">
        <v>70</v>
      </c>
      <c r="C36" s="51"/>
      <c r="D36" s="79">
        <v>-2178.3</v>
      </c>
      <c r="E36" s="79">
        <v>-2178.3</v>
      </c>
      <c r="F36" s="80"/>
      <c r="G36" s="45">
        <f>E36/D36</f>
        <v>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ht="15.75">
      <c r="A37" s="95" t="s">
        <v>41</v>
      </c>
      <c r="B37" s="95"/>
      <c r="C37" s="43">
        <f>C27+C28</f>
        <v>484349.69999999995</v>
      </c>
      <c r="D37" s="43">
        <f>D27+D28</f>
        <v>480912.1</v>
      </c>
      <c r="E37" s="43">
        <f>E27+E28</f>
        <v>107218.9</v>
      </c>
      <c r="F37" s="44">
        <f>E37/C37</f>
        <v>0.22136671087026585</v>
      </c>
      <c r="G37" s="44">
        <f>E37/D37</f>
        <v>0.22294905867413192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</sheetData>
  <sheetProtection/>
  <mergeCells count="7">
    <mergeCell ref="A37:B37"/>
    <mergeCell ref="A27:B27"/>
    <mergeCell ref="A14:B14"/>
    <mergeCell ref="A26:B26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view="pageBreakPreview" zoomScaleSheetLayoutView="100" zoomScalePageLayoutView="0" workbookViewId="0" topLeftCell="B21">
      <selection activeCell="F30" sqref="F30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99" t="s">
        <v>0</v>
      </c>
      <c r="B1" s="99"/>
      <c r="C1" s="99"/>
      <c r="D1" s="99"/>
      <c r="E1" s="99"/>
    </row>
    <row r="2" spans="1:5" ht="15.75">
      <c r="A2" s="99" t="s">
        <v>42</v>
      </c>
      <c r="B2" s="99"/>
      <c r="C2" s="99"/>
      <c r="D2" s="99"/>
      <c r="E2" s="99"/>
    </row>
    <row r="3" spans="1:5" ht="15.75">
      <c r="A3" s="108" t="s">
        <v>106</v>
      </c>
      <c r="B3" s="108"/>
      <c r="C3" s="108"/>
      <c r="D3" s="108"/>
      <c r="E3" s="108"/>
    </row>
    <row r="4" spans="1:7" s="58" customFormat="1" ht="76.5" customHeight="1">
      <c r="A4" s="55" t="s">
        <v>2</v>
      </c>
      <c r="B4" s="56" t="s">
        <v>3</v>
      </c>
      <c r="C4" s="57" t="s">
        <v>90</v>
      </c>
      <c r="D4" s="59" t="s">
        <v>91</v>
      </c>
      <c r="E4" s="57" t="s">
        <v>107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18533</v>
      </c>
      <c r="F5" s="80">
        <f>E5/C5</f>
        <v>0.1780336470432274</v>
      </c>
      <c r="G5" s="80">
        <f>E5/D5</f>
        <v>0.1780336470432274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1488.9</v>
      </c>
      <c r="F6" s="80">
        <f>E6/C6</f>
        <v>0.24912991098320061</v>
      </c>
      <c r="G6" s="80">
        <f>E6/D6</f>
        <v>0.24912991098320061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13</v>
      </c>
      <c r="F7" s="80">
        <f>E7/C7</f>
        <v>0.6341463414634146</v>
      </c>
      <c r="G7" s="80">
        <f>E7/D7</f>
        <v>0.6341463414634146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476.9</v>
      </c>
      <c r="F8" s="80">
        <f>E8/C8</f>
        <v>0.6166278769071631</v>
      </c>
      <c r="G8" s="80">
        <f>E8/D8</f>
        <v>0.6166278769071631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106" t="s">
        <v>18</v>
      </c>
      <c r="B10" s="107"/>
      <c r="C10" s="43">
        <f>SUM(C5:C9)</f>
        <v>110868.59999999999</v>
      </c>
      <c r="D10" s="43">
        <f>SUM(D5:D9)</f>
        <v>110868.59999999999</v>
      </c>
      <c r="E10" s="43">
        <f>SUM(E5:E9)</f>
        <v>20511.800000000003</v>
      </c>
      <c r="F10" s="54">
        <f>E10/C10</f>
        <v>0.18501000283218155</v>
      </c>
      <c r="G10" s="54">
        <f>E10/D10</f>
        <v>0.18501000283218155</v>
      </c>
    </row>
    <row r="11" spans="1:249" s="58" customFormat="1" ht="15.75" outlineLevel="1">
      <c r="A11" s="39" t="s">
        <v>77</v>
      </c>
      <c r="B11" s="40" t="s">
        <v>19</v>
      </c>
      <c r="C11" s="84">
        <v>3755.2</v>
      </c>
      <c r="D11" s="84">
        <v>3755.2</v>
      </c>
      <c r="E11" s="41">
        <v>353.3</v>
      </c>
      <c r="F11" s="42">
        <f>E11/C11</f>
        <v>0.09408287175117172</v>
      </c>
      <c r="G11" s="42">
        <f>E11/D11</f>
        <v>0.09408287175117172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</row>
    <row r="12" spans="1:249" s="58" customFormat="1" ht="15.75" outlineLevel="1">
      <c r="A12" s="39" t="s">
        <v>89</v>
      </c>
      <c r="B12" s="40" t="s">
        <v>19</v>
      </c>
      <c r="C12" s="41">
        <v>11.8</v>
      </c>
      <c r="D12" s="41">
        <v>11.8</v>
      </c>
      <c r="E12" s="41">
        <v>0.3</v>
      </c>
      <c r="F12" s="42">
        <f>E12/C12</f>
        <v>0.02542372881355932</v>
      </c>
      <c r="G12" s="42">
        <f>E12/D12</f>
        <v>0.02542372881355932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</row>
    <row r="13" spans="1:249" s="58" customFormat="1" ht="15.75" outlineLevel="1">
      <c r="A13" s="39" t="s">
        <v>68</v>
      </c>
      <c r="B13" s="46" t="s">
        <v>20</v>
      </c>
      <c r="C13" s="84">
        <v>1300</v>
      </c>
      <c r="D13" s="84">
        <v>1300</v>
      </c>
      <c r="E13" s="41">
        <v>214.9</v>
      </c>
      <c r="F13" s="42">
        <f>E13/C13</f>
        <v>0.16530769230769232</v>
      </c>
      <c r="G13" s="42">
        <f>E13/D13</f>
        <v>0.16530769230769232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s="58" customFormat="1" ht="31.5" outlineLevel="1">
      <c r="A14" s="39" t="s">
        <v>74</v>
      </c>
      <c r="B14" s="46" t="s">
        <v>75</v>
      </c>
      <c r="C14" s="41">
        <v>45.3</v>
      </c>
      <c r="D14" s="41">
        <v>45.3</v>
      </c>
      <c r="E14" s="41"/>
      <c r="F14" s="42">
        <f>E14/C14</f>
        <v>0</v>
      </c>
      <c r="G14" s="42">
        <f>E14/D14</f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s="58" customFormat="1" ht="15.75" outlineLevel="1">
      <c r="A15" s="39" t="s">
        <v>67</v>
      </c>
      <c r="B15" s="46" t="s">
        <v>21</v>
      </c>
      <c r="C15" s="41">
        <v>20</v>
      </c>
      <c r="D15" s="41">
        <v>20</v>
      </c>
      <c r="E15" s="41">
        <v>4.3</v>
      </c>
      <c r="F15" s="42">
        <f>E15/C15</f>
        <v>0.215</v>
      </c>
      <c r="G15" s="42">
        <f>E15/D15</f>
        <v>0.215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249" s="58" customFormat="1" ht="15.75" outlineLevel="1">
      <c r="A16" s="39" t="s">
        <v>22</v>
      </c>
      <c r="B16" s="46" t="s">
        <v>23</v>
      </c>
      <c r="C16" s="84">
        <v>1145.2</v>
      </c>
      <c r="D16" s="84">
        <v>1145.2</v>
      </c>
      <c r="E16" s="41">
        <v>195.2</v>
      </c>
      <c r="F16" s="42">
        <f>E16/C16</f>
        <v>0.17045057631854696</v>
      </c>
      <c r="G16" s="42">
        <f>E16/D16</f>
        <v>0.17045057631854696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249" s="58" customFormat="1" ht="15.75" outlineLevel="1">
      <c r="A17" s="39" t="s">
        <v>81</v>
      </c>
      <c r="B17" s="46" t="s">
        <v>76</v>
      </c>
      <c r="C17" s="41">
        <v>200</v>
      </c>
      <c r="D17" s="41">
        <v>200</v>
      </c>
      <c r="E17" s="41"/>
      <c r="F17" s="42">
        <f>E17/C17</f>
        <v>0</v>
      </c>
      <c r="G17" s="42">
        <f>E17/D17</f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</row>
    <row r="18" spans="1:249" s="58" customFormat="1" ht="15.75" outlineLevel="1">
      <c r="A18" s="39" t="s">
        <v>80</v>
      </c>
      <c r="B18" s="46" t="s">
        <v>24</v>
      </c>
      <c r="C18" s="41">
        <v>600</v>
      </c>
      <c r="D18" s="41">
        <v>600</v>
      </c>
      <c r="E18" s="41">
        <v>578.7</v>
      </c>
      <c r="F18" s="42">
        <f>E18/C18</f>
        <v>0.9645</v>
      </c>
      <c r="G18" s="42">
        <f>E18/D18</f>
        <v>0.9645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</row>
    <row r="19" spans="1:249" s="58" customFormat="1" ht="15.75" outlineLevel="1">
      <c r="A19" s="39" t="s">
        <v>25</v>
      </c>
      <c r="B19" s="46" t="s">
        <v>26</v>
      </c>
      <c r="C19" s="41">
        <v>567.4</v>
      </c>
      <c r="D19" s="41">
        <v>567.4</v>
      </c>
      <c r="E19" s="41">
        <v>154.4</v>
      </c>
      <c r="F19" s="42">
        <f>E19/C19</f>
        <v>0.27211843496651394</v>
      </c>
      <c r="G19" s="42">
        <f>E19/D19</f>
        <v>0.27211843496651394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</row>
    <row r="20" spans="1:249" s="58" customFormat="1" ht="15.75" outlineLevel="1">
      <c r="A20" s="39" t="s">
        <v>112</v>
      </c>
      <c r="B20" s="46" t="s">
        <v>113</v>
      </c>
      <c r="C20" s="41"/>
      <c r="D20" s="41"/>
      <c r="E20" s="41">
        <v>29.6</v>
      </c>
      <c r="F20" s="42"/>
      <c r="G20" s="4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</row>
    <row r="21" spans="1:249" s="58" customFormat="1" ht="15.75" outlineLevel="1">
      <c r="A21" s="102" t="s">
        <v>29</v>
      </c>
      <c r="B21" s="103"/>
      <c r="C21" s="43">
        <f>SUM(C11:C20)</f>
        <v>7644.9</v>
      </c>
      <c r="D21" s="43">
        <f>SUM(D11:D20)</f>
        <v>7644.9</v>
      </c>
      <c r="E21" s="43">
        <f>SUM(E11:E20)</f>
        <v>1530.7</v>
      </c>
      <c r="F21" s="54">
        <f>E21/C21</f>
        <v>0.2002249865923688</v>
      </c>
      <c r="G21" s="54">
        <f>E21/D21</f>
        <v>0.2002249865923688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</row>
    <row r="22" spans="1:249" s="61" customFormat="1" ht="15.75" outlineLevel="1">
      <c r="A22" s="104" t="s">
        <v>30</v>
      </c>
      <c r="B22" s="105"/>
      <c r="C22" s="51">
        <f>C10+C21</f>
        <v>118513.49999999999</v>
      </c>
      <c r="D22" s="51">
        <f>D10+D21</f>
        <v>118513.49999999999</v>
      </c>
      <c r="E22" s="51">
        <f>E10+E21</f>
        <v>22042.500000000004</v>
      </c>
      <c r="F22" s="54">
        <f>E22/C22</f>
        <v>0.18599146932627933</v>
      </c>
      <c r="G22" s="54">
        <f>E22/D22</f>
        <v>0.18599146932627933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</row>
    <row r="23" spans="1:249" s="32" customFormat="1" ht="24.75" customHeight="1">
      <c r="A23" s="50" t="s">
        <v>31</v>
      </c>
      <c r="B23" s="1" t="s">
        <v>32</v>
      </c>
      <c r="C23" s="51">
        <f>C24+C29+C30+C31</f>
        <v>330857.1</v>
      </c>
      <c r="D23" s="51">
        <f>D24+D29+D30+D31</f>
        <v>327419.5</v>
      </c>
      <c r="E23" s="51">
        <f>E24+E29+E30+E31</f>
        <v>78860.5</v>
      </c>
      <c r="F23" s="45">
        <f>E23/C23</f>
        <v>0.23835214659138343</v>
      </c>
      <c r="G23" s="45">
        <f>E23/D23</f>
        <v>0.24085462228120194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7" s="49" customFormat="1" ht="47.25" outlineLevel="1">
      <c r="A24" s="50" t="s">
        <v>33</v>
      </c>
      <c r="B24" s="1" t="s">
        <v>34</v>
      </c>
      <c r="C24" s="51">
        <f>C25+C26+C27+C28</f>
        <v>330857.1</v>
      </c>
      <c r="D24" s="51">
        <f>D25+D26+D27+D28</f>
        <v>329597.8</v>
      </c>
      <c r="E24" s="51">
        <f>E25+E26+E27+E28</f>
        <v>81038.8</v>
      </c>
      <c r="F24" s="45">
        <f>E24/C24</f>
        <v>0.24493595573436389</v>
      </c>
      <c r="G24" s="45">
        <f>E24/D24</f>
        <v>0.245871786765567</v>
      </c>
    </row>
    <row r="25" spans="1:7" s="49" customFormat="1" ht="52.5" customHeight="1" outlineLevel="1">
      <c r="A25" s="50" t="s">
        <v>35</v>
      </c>
      <c r="B25" s="50" t="s">
        <v>36</v>
      </c>
      <c r="C25" s="51">
        <v>57730.8</v>
      </c>
      <c r="D25" s="51">
        <v>57730.8</v>
      </c>
      <c r="E25" s="51">
        <v>12989.4</v>
      </c>
      <c r="F25" s="45">
        <f>E25/C25</f>
        <v>0.22499948034671266</v>
      </c>
      <c r="G25" s="45">
        <f>E25/D25</f>
        <v>0.22499948034671266</v>
      </c>
    </row>
    <row r="26" spans="1:249" ht="63">
      <c r="A26" s="50" t="s">
        <v>37</v>
      </c>
      <c r="B26" s="50" t="s">
        <v>38</v>
      </c>
      <c r="C26" s="51">
        <v>79742.5</v>
      </c>
      <c r="D26" s="51">
        <v>79828.5</v>
      </c>
      <c r="E26" s="51">
        <v>18933.4</v>
      </c>
      <c r="F26" s="45">
        <f>E26/C26</f>
        <v>0.23743173339185505</v>
      </c>
      <c r="G26" s="45">
        <f>E26/D26</f>
        <v>0.23717594593409624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47.25">
      <c r="A27" s="50" t="s">
        <v>39</v>
      </c>
      <c r="B27" s="50" t="s">
        <v>40</v>
      </c>
      <c r="C27" s="51">
        <v>192843.8</v>
      </c>
      <c r="D27" s="51">
        <v>191498.5</v>
      </c>
      <c r="E27" s="51">
        <v>49061</v>
      </c>
      <c r="F27" s="45">
        <f>E27/C27</f>
        <v>0.2544079716330004</v>
      </c>
      <c r="G27" s="45">
        <f>E27/D27</f>
        <v>0.25619521823930735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15.75">
      <c r="A28" s="50" t="s">
        <v>65</v>
      </c>
      <c r="B28" s="50" t="s">
        <v>66</v>
      </c>
      <c r="C28" s="51">
        <v>540</v>
      </c>
      <c r="D28" s="51">
        <v>540</v>
      </c>
      <c r="E28" s="51">
        <v>55</v>
      </c>
      <c r="F28" s="45">
        <f>E28/C28</f>
        <v>0.10185185185185185</v>
      </c>
      <c r="G28" s="44">
        <f>E28/D28</f>
        <v>0.10185185185185185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1.5">
      <c r="A29" s="50" t="s">
        <v>108</v>
      </c>
      <c r="B29" s="52" t="s">
        <v>109</v>
      </c>
      <c r="C29" s="92"/>
      <c r="D29" s="93"/>
      <c r="E29" s="94"/>
      <c r="F29" s="80"/>
      <c r="G29" s="42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15.75">
      <c r="A30" s="50" t="s">
        <v>110</v>
      </c>
      <c r="B30" s="52" t="s">
        <v>111</v>
      </c>
      <c r="C30" s="92"/>
      <c r="D30" s="93"/>
      <c r="E30" s="94"/>
      <c r="F30" s="80"/>
      <c r="G30" s="4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31.5">
      <c r="A31" s="50" t="s">
        <v>69</v>
      </c>
      <c r="B31" s="52" t="s">
        <v>70</v>
      </c>
      <c r="C31" s="51"/>
      <c r="D31" s="79">
        <v>-2178.3</v>
      </c>
      <c r="E31" s="79">
        <v>-2178.3</v>
      </c>
      <c r="F31" s="80"/>
      <c r="G31" s="45">
        <f>E31/D31</f>
        <v>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15.75">
      <c r="A32" s="100" t="s">
        <v>41</v>
      </c>
      <c r="B32" s="101"/>
      <c r="C32" s="51">
        <f>C22+C23</f>
        <v>449370.6</v>
      </c>
      <c r="D32" s="51">
        <f>D22+D23</f>
        <v>445933</v>
      </c>
      <c r="E32" s="51">
        <f>E22+E23</f>
        <v>100903</v>
      </c>
      <c r="F32" s="78">
        <f>E32/C32</f>
        <v>0.22454294962776827</v>
      </c>
      <c r="G32" s="78">
        <f>E32/D32</f>
        <v>0.2262739021332801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</sheetData>
  <sheetProtection/>
  <mergeCells count="7">
    <mergeCell ref="A32:B32"/>
    <mergeCell ref="A21:B21"/>
    <mergeCell ref="A22:B22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5"/>
  <sheetViews>
    <sheetView tabSelected="1" zoomScaleSheetLayoutView="100" zoomScalePageLayoutView="0" workbookViewId="0" topLeftCell="A100">
      <selection activeCell="O127" sqref="O127"/>
    </sheetView>
  </sheetViews>
  <sheetFormatPr defaultColWidth="9.00390625" defaultRowHeight="12.75" outlineLevelCol="1"/>
  <cols>
    <col min="1" max="1" width="25.125" style="62" customWidth="1"/>
    <col min="2" max="2" width="29.25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09" t="s">
        <v>43</v>
      </c>
      <c r="B1" s="109"/>
      <c r="C1" s="109"/>
      <c r="D1" s="109"/>
      <c r="E1" s="109"/>
      <c r="F1" s="109"/>
      <c r="G1" s="33"/>
    </row>
    <row r="2" spans="1:7" ht="18">
      <c r="A2" s="110" t="s">
        <v>114</v>
      </c>
      <c r="B2" s="110"/>
      <c r="C2" s="110"/>
      <c r="D2" s="110"/>
      <c r="E2" s="110"/>
      <c r="F2" s="110"/>
      <c r="G2" s="34"/>
    </row>
    <row r="3" spans="1:11" ht="13.5" customHeight="1">
      <c r="A3" s="113" t="s">
        <v>2</v>
      </c>
      <c r="B3" s="113" t="s">
        <v>3</v>
      </c>
      <c r="C3" s="123" t="s">
        <v>92</v>
      </c>
      <c r="D3" s="111" t="s">
        <v>93</v>
      </c>
      <c r="E3" s="63" t="s">
        <v>44</v>
      </c>
      <c r="F3" s="85" t="s">
        <v>94</v>
      </c>
      <c r="G3" s="64" t="s">
        <v>45</v>
      </c>
      <c r="H3" s="64" t="s">
        <v>45</v>
      </c>
      <c r="I3" s="64" t="s">
        <v>45</v>
      </c>
      <c r="J3" s="64" t="s">
        <v>45</v>
      </c>
      <c r="K3" s="64" t="s">
        <v>45</v>
      </c>
    </row>
    <row r="4" spans="1:11" ht="36" customHeight="1">
      <c r="A4" s="114"/>
      <c r="B4" s="114"/>
      <c r="C4" s="124"/>
      <c r="D4" s="112"/>
      <c r="E4" s="66" t="s">
        <v>115</v>
      </c>
      <c r="F4" s="66" t="s">
        <v>95</v>
      </c>
      <c r="G4" s="67" t="s">
        <v>78</v>
      </c>
      <c r="H4" s="68" t="s">
        <v>46</v>
      </c>
      <c r="I4" s="68" t="s">
        <v>47</v>
      </c>
      <c r="J4" s="67" t="s">
        <v>78</v>
      </c>
      <c r="K4" s="67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2105.5</v>
      </c>
      <c r="F5" s="4">
        <f>F6+F7+F8+F9+F10+F11+F12+F13+F14</f>
        <v>504.19999999999993</v>
      </c>
      <c r="G5" s="5">
        <f>E5/C5</f>
        <v>0.17839440796441433</v>
      </c>
      <c r="H5" s="16" t="e">
        <f>E5/#REF!</f>
        <v>#REF!</v>
      </c>
      <c r="I5" s="16" t="e">
        <f>E5/#REF!</f>
        <v>#REF!</v>
      </c>
      <c r="J5" s="15">
        <f>E5/C5</f>
        <v>0.17839440796441433</v>
      </c>
      <c r="K5" s="15">
        <f>E5/D5</f>
        <v>0.17839440796441433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80.1</v>
      </c>
      <c r="F6" s="71">
        <v>38.8</v>
      </c>
      <c r="G6" s="72">
        <f>E6/C6</f>
        <v>0.1920863309352518</v>
      </c>
      <c r="H6" s="73" t="e">
        <f>E6/#REF!</f>
        <v>#REF!</v>
      </c>
      <c r="I6" s="73" t="e">
        <f>E6/#REF!</f>
        <v>#REF!</v>
      </c>
      <c r="J6" s="73">
        <f>E6/C6</f>
        <v>0.1920863309352518</v>
      </c>
      <c r="K6" s="73">
        <f>E6/D6</f>
        <v>0.1920863309352518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20.5</v>
      </c>
      <c r="F7" s="71">
        <v>7.9</v>
      </c>
      <c r="G7" s="72">
        <f>E7/C7</f>
        <v>0.12401693889897156</v>
      </c>
      <c r="H7" s="73" t="e">
        <f>E7/#REF!</f>
        <v>#REF!</v>
      </c>
      <c r="I7" s="73" t="e">
        <f>E7/#REF!</f>
        <v>#REF!</v>
      </c>
      <c r="J7" s="73">
        <f>E7/C7</f>
        <v>0.12401693889897156</v>
      </c>
      <c r="K7" s="73">
        <f>E7/D7</f>
        <v>0.12401693889897156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47.3</v>
      </c>
      <c r="F8" s="70">
        <v>17.1</v>
      </c>
      <c r="G8" s="72">
        <f>E8/C8</f>
        <v>0.16315971024491205</v>
      </c>
      <c r="H8" s="73" t="e">
        <f>E8/#REF!</f>
        <v>#REF!</v>
      </c>
      <c r="I8" s="73" t="e">
        <f>E8/#REF!</f>
        <v>#REF!</v>
      </c>
      <c r="J8" s="73">
        <f>E8/C8</f>
        <v>0.16315971024491205</v>
      </c>
      <c r="K8" s="73">
        <f>E8/D8</f>
        <v>0.16315971024491205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96.5</v>
      </c>
      <c r="F9" s="71">
        <v>29.4</v>
      </c>
      <c r="G9" s="72">
        <f>E9/C9</f>
        <v>0.2498705334023822</v>
      </c>
      <c r="H9" s="73" t="e">
        <f>E9/#REF!</f>
        <v>#REF!</v>
      </c>
      <c r="I9" s="73" t="e">
        <f>E9/#REF!</f>
        <v>#REF!</v>
      </c>
      <c r="J9" s="73">
        <f>E9/C9</f>
        <v>0.2498705334023822</v>
      </c>
      <c r="K9" s="73">
        <f>E9/D9</f>
        <v>0.2498705334023822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21.9</v>
      </c>
      <c r="F10" s="71">
        <v>6.7</v>
      </c>
      <c r="G10" s="72">
        <f>E10/C10</f>
        <v>0.14341846758349705</v>
      </c>
      <c r="H10" s="73" t="e">
        <f>E10/#REF!</f>
        <v>#REF!</v>
      </c>
      <c r="I10" s="73" t="e">
        <f>E10/#REF!</f>
        <v>#REF!</v>
      </c>
      <c r="J10" s="73">
        <f>E10/C10</f>
        <v>0.14341846758349705</v>
      </c>
      <c r="K10" s="73">
        <f>E10/D10</f>
        <v>0.14341846758349705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229</v>
      </c>
      <c r="F11" s="71">
        <v>51.4</v>
      </c>
      <c r="G11" s="72">
        <f>E11/C11</f>
        <v>0.2238514173998045</v>
      </c>
      <c r="H11" s="73" t="e">
        <f>E11/#REF!</f>
        <v>#REF!</v>
      </c>
      <c r="I11" s="73" t="e">
        <f>E11/#REF!</f>
        <v>#REF!</v>
      </c>
      <c r="J11" s="73">
        <f>E11/C11</f>
        <v>0.2238514173998045</v>
      </c>
      <c r="K11" s="73">
        <f>E11/D11</f>
        <v>0.2238514173998045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24.3</v>
      </c>
      <c r="F12" s="71">
        <v>8.4</v>
      </c>
      <c r="G12" s="72">
        <f>E12/C12</f>
        <v>0.16463414634146342</v>
      </c>
      <c r="H12" s="73" t="e">
        <f>E12/#REF!</f>
        <v>#REF!</v>
      </c>
      <c r="I12" s="73" t="e">
        <f>E12/#REF!</f>
        <v>#REF!</v>
      </c>
      <c r="J12" s="73">
        <f>E12/C12</f>
        <v>0.16463414634146342</v>
      </c>
      <c r="K12" s="73">
        <f>E12/D12</f>
        <v>0.16463414634146342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38.4</v>
      </c>
      <c r="F13" s="71">
        <v>8.1</v>
      </c>
      <c r="G13" s="72">
        <f>E13/C13</f>
        <v>0.1758241758241758</v>
      </c>
      <c r="H13" s="73" t="e">
        <f>E13/#REF!</f>
        <v>#REF!</v>
      </c>
      <c r="I13" s="73" t="e">
        <f>E13/#REF!</f>
        <v>#REF!</v>
      </c>
      <c r="J13" s="73">
        <f>E13/C13</f>
        <v>0.1758241758241758</v>
      </c>
      <c r="K13" s="73">
        <f>E13/D13</f>
        <v>0.1758241758241758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1547.5</v>
      </c>
      <c r="F14" s="71">
        <v>336.4</v>
      </c>
      <c r="G14" s="72">
        <f>E14/C14</f>
        <v>0.17189860481649338</v>
      </c>
      <c r="H14" s="73" t="e">
        <f>E14/#REF!</f>
        <v>#REF!</v>
      </c>
      <c r="I14" s="73" t="e">
        <f>E14/#REF!</f>
        <v>#REF!</v>
      </c>
      <c r="J14" s="73">
        <f>E14/C14</f>
        <v>0.17189860481649338</v>
      </c>
      <c r="K14" s="73">
        <f>E14/D14</f>
        <v>0.17189860481649338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2512</v>
      </c>
      <c r="F15" s="12">
        <f>F16+F17+F18+F19+F20+F21+F22+F23+F24</f>
        <v>792.9</v>
      </c>
      <c r="G15" s="30">
        <f>E15/C15</f>
        <v>0.3101962188661538</v>
      </c>
      <c r="H15" s="30"/>
      <c r="I15" s="30"/>
      <c r="J15" s="15">
        <f>E15/C15</f>
        <v>0.3101962188661538</v>
      </c>
      <c r="K15" s="15">
        <f>E15/D15</f>
        <v>0.3101962188661538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263.3</v>
      </c>
      <c r="F16" s="71">
        <v>83.1</v>
      </c>
      <c r="G16" s="72">
        <f>E16/C16</f>
        <v>0.31020263901979267</v>
      </c>
      <c r="H16" s="5"/>
      <c r="I16" s="72"/>
      <c r="J16" s="73">
        <f>E16/C16</f>
        <v>0.31020263901979267</v>
      </c>
      <c r="K16" s="73">
        <f>E16/D16</f>
        <v>0.31020263901979267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141.2</v>
      </c>
      <c r="F17" s="71">
        <v>44.6</v>
      </c>
      <c r="G17" s="72">
        <f>E17/C17</f>
        <v>0.3100570926657883</v>
      </c>
      <c r="H17" s="5"/>
      <c r="I17" s="72"/>
      <c r="J17" s="73">
        <f>E17/C17</f>
        <v>0.3100570926657883</v>
      </c>
      <c r="K17" s="73">
        <f>E17/D17</f>
        <v>0.3100570926657883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230.4</v>
      </c>
      <c r="F18" s="71">
        <v>72.7</v>
      </c>
      <c r="G18" s="72">
        <f>E18/C18</f>
        <v>0.3101777059773829</v>
      </c>
      <c r="H18" s="5"/>
      <c r="I18" s="72"/>
      <c r="J18" s="73">
        <f>E18/C18</f>
        <v>0.3101777059773829</v>
      </c>
      <c r="K18" s="73">
        <f>E18/D18</f>
        <v>0.3101777059773829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247.7</v>
      </c>
      <c r="F19" s="71">
        <v>78.2</v>
      </c>
      <c r="G19" s="72">
        <f>E19/C19</f>
        <v>0.3102454909819639</v>
      </c>
      <c r="H19" s="5"/>
      <c r="I19" s="72"/>
      <c r="J19" s="73">
        <f>E19/C19</f>
        <v>0.3102454909819639</v>
      </c>
      <c r="K19" s="73">
        <f>E19/D19</f>
        <v>0.3102454909819639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205.9</v>
      </c>
      <c r="F20" s="71">
        <v>65</v>
      </c>
      <c r="G20" s="72">
        <f>E20/C20</f>
        <v>0.3102772754671489</v>
      </c>
      <c r="H20" s="5"/>
      <c r="I20" s="72"/>
      <c r="J20" s="73">
        <f>E20/C20</f>
        <v>0.3102772754671489</v>
      </c>
      <c r="K20" s="73">
        <f>E20/D20</f>
        <v>0.3102772754671489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302.3</v>
      </c>
      <c r="F21" s="71">
        <v>95.4</v>
      </c>
      <c r="G21" s="72">
        <f>E21/C21</f>
        <v>0.3101467118087617</v>
      </c>
      <c r="H21" s="5"/>
      <c r="I21" s="72"/>
      <c r="J21" s="73">
        <f>E21/C21</f>
        <v>0.3101467118087617</v>
      </c>
      <c r="K21" s="73">
        <f>E21/D21</f>
        <v>0.3101467118087617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274.2</v>
      </c>
      <c r="F22" s="71">
        <v>86.6</v>
      </c>
      <c r="G22" s="72">
        <f>E22/C22</f>
        <v>0.31021608779273674</v>
      </c>
      <c r="H22" s="5"/>
      <c r="I22" s="72"/>
      <c r="J22" s="73">
        <f>E22/C22</f>
        <v>0.31021608779273674</v>
      </c>
      <c r="K22" s="73">
        <f>E22/D22</f>
        <v>0.31021608779273674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276.8</v>
      </c>
      <c r="F23" s="71">
        <v>87.4</v>
      </c>
      <c r="G23" s="72">
        <f>E23/C23</f>
        <v>0.3102095707721619</v>
      </c>
      <c r="H23" s="30"/>
      <c r="I23" s="72"/>
      <c r="J23" s="73">
        <f>E23/C23</f>
        <v>0.3102095707721619</v>
      </c>
      <c r="K23" s="73">
        <f>E23/D23</f>
        <v>0.3102095707721619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570.2</v>
      </c>
      <c r="F24" s="71">
        <v>179.9</v>
      </c>
      <c r="G24" s="72">
        <f>E24/C24</f>
        <v>0.3101947557393102</v>
      </c>
      <c r="H24" s="5"/>
      <c r="I24" s="72"/>
      <c r="J24" s="73">
        <f>E24/C24</f>
        <v>0.3101947557393102</v>
      </c>
      <c r="K24" s="73">
        <f>E24/D24</f>
        <v>0.3101947557393102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12.9</v>
      </c>
      <c r="F25" s="4">
        <f>F26+F27+F28+F29+F30+F31+F32+F33+F34</f>
        <v>0</v>
      </c>
      <c r="G25" s="30">
        <f>E25/C25</f>
        <v>0.6292682926829268</v>
      </c>
      <c r="H25" s="5" t="e">
        <f>E25/#REF!</f>
        <v>#REF!</v>
      </c>
      <c r="I25" s="5" t="e">
        <f>E25/#REF!</f>
        <v>#REF!</v>
      </c>
      <c r="J25" s="15">
        <f>E25/C25</f>
        <v>0.6292682926829268</v>
      </c>
      <c r="K25" s="15">
        <f>E25/D25</f>
        <v>0.6292682926829268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/>
      <c r="F26" s="71"/>
      <c r="G26" s="72">
        <f>E26/C26</f>
        <v>0</v>
      </c>
      <c r="H26" s="16"/>
      <c r="I26" s="16"/>
      <c r="J26" s="73">
        <f>E26/C26</f>
        <v>0</v>
      </c>
      <c r="K26" s="73">
        <f>E26/D26</f>
        <v>0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70">
        <v>17</v>
      </c>
      <c r="D33" s="70">
        <v>17</v>
      </c>
      <c r="E33" s="71"/>
      <c r="F33" s="71"/>
      <c r="G33" s="72">
        <f>E33/C33</f>
        <v>0</v>
      </c>
      <c r="H33" s="73"/>
      <c r="I33" s="73"/>
      <c r="J33" s="73">
        <f>E33/C33</f>
        <v>0</v>
      </c>
      <c r="K33" s="73">
        <f>E33/D33</f>
        <v>0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>
        <v>12.9</v>
      </c>
      <c r="F34" s="71"/>
      <c r="G34" s="72">
        <f>E34/C34</f>
        <v>5.608695652173914</v>
      </c>
      <c r="H34" s="16"/>
      <c r="I34" s="16"/>
      <c r="J34" s="73" t="s">
        <v>17</v>
      </c>
      <c r="K34" s="73" t="s">
        <v>17</v>
      </c>
    </row>
    <row r="35" spans="1:249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90.1</v>
      </c>
      <c r="F35" s="4">
        <f>F36+F37+F38+F39+F40+F41+F42+F43+F44</f>
        <v>39.3</v>
      </c>
      <c r="G35" s="30">
        <f>E35/C35</f>
        <v>0.03305572880361008</v>
      </c>
      <c r="H35" s="16"/>
      <c r="I35" s="16"/>
      <c r="J35" s="15">
        <f>E35/C35</f>
        <v>0.03305572880361008</v>
      </c>
      <c r="K35" s="15">
        <f>E35/D35</f>
        <v>0.03305572880361008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3.1</v>
      </c>
      <c r="F36" s="74">
        <v>2</v>
      </c>
      <c r="G36" s="72">
        <f>E36/C36</f>
        <v>0.01901840490797546</v>
      </c>
      <c r="H36" s="73"/>
      <c r="I36" s="73"/>
      <c r="J36" s="73">
        <f>E36/C36</f>
        <v>0.01901840490797546</v>
      </c>
      <c r="K36" s="73">
        <f>E36/D36</f>
        <v>0.01901840490797546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0.3</v>
      </c>
      <c r="F37" s="74">
        <v>0.2</v>
      </c>
      <c r="G37" s="72">
        <f>E37/C37</f>
        <v>0.00439882697947214</v>
      </c>
      <c r="H37" s="73"/>
      <c r="I37" s="73"/>
      <c r="J37" s="73">
        <f>E37/C37</f>
        <v>0.00439882697947214</v>
      </c>
      <c r="K37" s="73">
        <f>E37/D37</f>
        <v>0.00439882697947214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9.1</v>
      </c>
      <c r="F38" s="74">
        <v>6.6</v>
      </c>
      <c r="G38" s="72">
        <f>E38/C38</f>
        <v>0.06579898770788141</v>
      </c>
      <c r="H38" s="73"/>
      <c r="I38" s="73"/>
      <c r="J38" s="73">
        <f>E38/C38</f>
        <v>0.06579898770788141</v>
      </c>
      <c r="K38" s="73">
        <f>E38/D38</f>
        <v>0.06579898770788141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3.9</v>
      </c>
      <c r="F39" s="74">
        <v>1.7</v>
      </c>
      <c r="G39" s="72">
        <f>E39/C39</f>
        <v>0.03046875</v>
      </c>
      <c r="H39" s="73"/>
      <c r="I39" s="73"/>
      <c r="J39" s="73">
        <f>E39/C39</f>
        <v>0.03046875</v>
      </c>
      <c r="K39" s="73">
        <f>E39/D39</f>
        <v>0.03046875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3.3</v>
      </c>
      <c r="F40" s="74">
        <v>2.7</v>
      </c>
      <c r="G40" s="72">
        <f>E40/C40</f>
        <v>0.08375634517766498</v>
      </c>
      <c r="H40" s="73"/>
      <c r="I40" s="73"/>
      <c r="J40" s="73">
        <f>E40/C40</f>
        <v>0.08375634517766498</v>
      </c>
      <c r="K40" s="73">
        <f>E40/D40</f>
        <v>0.08375634517766498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-0.1</v>
      </c>
      <c r="F41" s="74">
        <v>1.6</v>
      </c>
      <c r="G41" s="72">
        <f>E41/C41</f>
        <v>-0.0014492753623188406</v>
      </c>
      <c r="H41" s="73"/>
      <c r="I41" s="73"/>
      <c r="J41" s="73">
        <f>E41/C41</f>
        <v>-0.0014492753623188406</v>
      </c>
      <c r="K41" s="73">
        <f>E41/D41</f>
        <v>-0.0014492753623188406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4.1</v>
      </c>
      <c r="F42" s="74">
        <v>1.4</v>
      </c>
      <c r="G42" s="72">
        <f>E42/C42</f>
        <v>0.07093425605536331</v>
      </c>
      <c r="H42" s="73"/>
      <c r="I42" s="73"/>
      <c r="J42" s="73">
        <f>E42/C42</f>
        <v>0.07093425605536331</v>
      </c>
      <c r="K42" s="73">
        <f>E42/D42</f>
        <v>0.07093425605536331</v>
      </c>
    </row>
    <row r="43" spans="1:249" s="9" customFormat="1" ht="12.75">
      <c r="A43" s="69" t="s">
        <v>55</v>
      </c>
      <c r="B43" s="65"/>
      <c r="C43" s="70">
        <v>61</v>
      </c>
      <c r="D43" s="70">
        <v>61</v>
      </c>
      <c r="E43" s="74">
        <v>1.9</v>
      </c>
      <c r="F43" s="74">
        <v>1.9</v>
      </c>
      <c r="G43" s="72">
        <f>E43/C43</f>
        <v>0.031147540983606555</v>
      </c>
      <c r="H43" s="73"/>
      <c r="I43" s="73"/>
      <c r="J43" s="73">
        <f>E43/C43</f>
        <v>0.031147540983606555</v>
      </c>
      <c r="K43" s="73">
        <f>E43/D43</f>
        <v>0.031147540983606555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64.5</v>
      </c>
      <c r="F44" s="74">
        <v>21.2</v>
      </c>
      <c r="G44" s="72">
        <f>E44/C44</f>
        <v>0.03223388305847077</v>
      </c>
      <c r="H44" s="73"/>
      <c r="I44" s="73"/>
      <c r="J44" s="73">
        <f>E44/C44</f>
        <v>0.03223388305847077</v>
      </c>
      <c r="K44" s="73">
        <f>E44/D44</f>
        <v>0.03223388305847077</v>
      </c>
      <c r="L44" s="81"/>
    </row>
    <row r="45" spans="1:249" ht="12.75">
      <c r="A45" s="7" t="s">
        <v>96</v>
      </c>
      <c r="B45" s="3" t="s">
        <v>97</v>
      </c>
      <c r="C45" s="4">
        <f>C46+C47+C48+C49+C50+C51+C52+C53+C54</f>
        <v>5712.799999999999</v>
      </c>
      <c r="D45" s="4">
        <f>D46+D47+D48+D49+D50+D51+D52+D53+D54</f>
        <v>5712.799999999999</v>
      </c>
      <c r="E45" s="4">
        <f>E46+E47+E48+E49+E50+E51+E52+E53+E54</f>
        <v>708.0999999999999</v>
      </c>
      <c r="F45" s="4">
        <f>F46+F47+F48+F49+F50+F51+F52+F53+F54</f>
        <v>180.5</v>
      </c>
      <c r="G45" s="5">
        <f>E45/C45</f>
        <v>0.12394972692900154</v>
      </c>
      <c r="H45" s="16" t="e">
        <f>E45/#REF!</f>
        <v>#REF!</v>
      </c>
      <c r="I45" s="16" t="e">
        <f>E45/#REF!</f>
        <v>#REF!</v>
      </c>
      <c r="J45" s="15">
        <f>E45/C45</f>
        <v>0.12394972692900154</v>
      </c>
      <c r="K45" s="15">
        <f>E45/D45</f>
        <v>0.12394972692900154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>
        <v>34</v>
      </c>
      <c r="F46" s="74"/>
      <c r="G46" s="72">
        <f>E46/C46</f>
        <v>0.12301013024602027</v>
      </c>
      <c r="H46" s="73" t="e">
        <f>E46/#REF!</f>
        <v>#REF!</v>
      </c>
      <c r="I46" s="73" t="e">
        <f>E46/#REF!</f>
        <v>#REF!</v>
      </c>
      <c r="J46" s="73">
        <f>E46/C46</f>
        <v>0.12301013024602027</v>
      </c>
      <c r="K46" s="73">
        <f>E46/D46</f>
        <v>0.12301013024602027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50.1</v>
      </c>
      <c r="F47" s="74">
        <v>2.8</v>
      </c>
      <c r="G47" s="72">
        <f>E47/C47</f>
        <v>0.24937779990044798</v>
      </c>
      <c r="H47" s="73" t="e">
        <f>E47/#REF!</f>
        <v>#REF!</v>
      </c>
      <c r="I47" s="73" t="e">
        <f>E47/#REF!</f>
        <v>#REF!</v>
      </c>
      <c r="J47" s="73">
        <f>E47/C47</f>
        <v>0.24937779990044798</v>
      </c>
      <c r="K47" s="73">
        <f>E47/D47</f>
        <v>0.24937779990044798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8.7</v>
      </c>
      <c r="F48" s="74">
        <v>0.1</v>
      </c>
      <c r="G48" s="72">
        <f>E48/C48</f>
        <v>0.02717051842598376</v>
      </c>
      <c r="H48" s="73" t="e">
        <f>E48/#REF!</f>
        <v>#REF!</v>
      </c>
      <c r="I48" s="73" t="e">
        <f>E48/#REF!</f>
        <v>#REF!</v>
      </c>
      <c r="J48" s="73">
        <f>E48/C48</f>
        <v>0.02717051842598376</v>
      </c>
      <c r="K48" s="73">
        <f>E48/D48</f>
        <v>0.02717051842598376</v>
      </c>
      <c r="L48" s="82"/>
    </row>
    <row r="49" spans="1:12" ht="12.75">
      <c r="A49" s="69" t="s">
        <v>51</v>
      </c>
      <c r="B49" s="65"/>
      <c r="C49" s="6">
        <v>305.8</v>
      </c>
      <c r="D49" s="6">
        <v>305.8</v>
      </c>
      <c r="E49" s="74">
        <v>214.8</v>
      </c>
      <c r="F49" s="74">
        <v>27.2</v>
      </c>
      <c r="G49" s="72">
        <f>E49/C49</f>
        <v>0.7024198822759974</v>
      </c>
      <c r="H49" s="73" t="e">
        <f>E49/#REF!</f>
        <v>#REF!</v>
      </c>
      <c r="I49" s="73" t="e">
        <f>E49/#REF!</f>
        <v>#REF!</v>
      </c>
      <c r="J49" s="73">
        <f>E49/C49</f>
        <v>0.7024198822759974</v>
      </c>
      <c r="K49" s="73">
        <f>E49/D49</f>
        <v>0.7024198822759974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>
        <v>15.2</v>
      </c>
      <c r="F50" s="74"/>
      <c r="G50" s="72">
        <f>E50/C50</f>
        <v>0.21378340365682139</v>
      </c>
      <c r="H50" s="73" t="e">
        <f>E50/#REF!</f>
        <v>#REF!</v>
      </c>
      <c r="I50" s="73" t="e">
        <f>E50/#REF!</f>
        <v>#REF!</v>
      </c>
      <c r="J50" s="73">
        <f>E50/C50</f>
        <v>0.21378340365682139</v>
      </c>
      <c r="K50" s="73">
        <f>E50/D50</f>
        <v>0.21378340365682139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>
        <v>0.2</v>
      </c>
      <c r="F51" s="74"/>
      <c r="G51" s="72">
        <f>E51/C51</f>
        <v>0.001792114695340502</v>
      </c>
      <c r="H51" s="73" t="e">
        <f>E51/#REF!</f>
        <v>#REF!</v>
      </c>
      <c r="I51" s="73" t="e">
        <f>E51/#REF!</f>
        <v>#REF!</v>
      </c>
      <c r="J51" s="73">
        <f>E51/C51</f>
        <v>0.001792114695340502</v>
      </c>
      <c r="K51" s="73">
        <f>E51/D51</f>
        <v>0.001792114695340502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/>
      <c r="F52" s="74"/>
      <c r="G52" s="72">
        <f>E52/C52</f>
        <v>0</v>
      </c>
      <c r="H52" s="73" t="e">
        <f>E52/#REF!</f>
        <v>#REF!</v>
      </c>
      <c r="I52" s="73" t="e">
        <f>E52/#REF!</f>
        <v>#REF!</v>
      </c>
      <c r="J52" s="73">
        <f>E52/C52</f>
        <v>0</v>
      </c>
      <c r="K52" s="73">
        <f>E52/D52</f>
        <v>0</v>
      </c>
      <c r="L52" s="82"/>
    </row>
    <row r="53" spans="1:249" ht="12.75">
      <c r="A53" s="69" t="s">
        <v>55</v>
      </c>
      <c r="B53" s="65"/>
      <c r="C53" s="74">
        <v>159</v>
      </c>
      <c r="D53" s="74">
        <v>159</v>
      </c>
      <c r="E53" s="74">
        <v>9.2</v>
      </c>
      <c r="F53" s="74"/>
      <c r="G53" s="72">
        <f>E53/C53</f>
        <v>0.05786163522012578</v>
      </c>
      <c r="H53" s="73" t="e">
        <f>E53/#REF!</f>
        <v>#REF!</v>
      </c>
      <c r="I53" s="73" t="e">
        <f>E53/#REF!</f>
        <v>#REF!</v>
      </c>
      <c r="J53" s="73">
        <f>E53/C53</f>
        <v>0.05786163522012578</v>
      </c>
      <c r="K53" s="73">
        <f>E53/D53</f>
        <v>0.05786163522012578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375.9</v>
      </c>
      <c r="F54" s="74">
        <v>150.4</v>
      </c>
      <c r="G54" s="72">
        <f>E54/C54</f>
        <v>0.08930438087997719</v>
      </c>
      <c r="H54" s="73" t="e">
        <f>E54/#REF!</f>
        <v>#REF!</v>
      </c>
      <c r="I54" s="73" t="e">
        <f>E54/#REF!</f>
        <v>#REF!</v>
      </c>
      <c r="J54" s="73">
        <f>E54/C54</f>
        <v>0.08930438087997719</v>
      </c>
      <c r="K54" s="73">
        <f>E54/D54</f>
        <v>0.08930438087997719</v>
      </c>
    </row>
    <row r="55" spans="1:249" ht="12.75">
      <c r="A55" s="7" t="s">
        <v>98</v>
      </c>
      <c r="B55" s="3" t="s">
        <v>88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573.1</v>
      </c>
      <c r="F55" s="4">
        <f>F56+F57+F58+F59+F60+F61+F62+F63+F64</f>
        <v>64.1</v>
      </c>
      <c r="G55" s="5">
        <f>E55/C55</f>
        <v>0.1459569591239017</v>
      </c>
      <c r="H55" s="16" t="e">
        <f>E55/#REF!</f>
        <v>#REF!</v>
      </c>
      <c r="I55" s="16" t="e">
        <f>E55/#REF!</f>
        <v>#REF!</v>
      </c>
      <c r="J55" s="15">
        <f>E55/C55</f>
        <v>0.1459569591239017</v>
      </c>
      <c r="K55" s="15">
        <f>E55/D55</f>
        <v>0.1459569591239017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96.9</v>
      </c>
      <c r="F56" s="74">
        <v>11.7</v>
      </c>
      <c r="G56" s="72">
        <f>E56/C56</f>
        <v>0.18272675843861969</v>
      </c>
      <c r="H56" s="73" t="e">
        <f>E56/#REF!</f>
        <v>#REF!</v>
      </c>
      <c r="I56" s="73" t="e">
        <f>E56/#REF!</f>
        <v>#REF!</v>
      </c>
      <c r="J56" s="73">
        <f>E56/C56</f>
        <v>0.18272675843861969</v>
      </c>
      <c r="K56" s="73">
        <f>E56/D56</f>
        <v>0.18272675843861969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40.7</v>
      </c>
      <c r="F57" s="74">
        <v>3</v>
      </c>
      <c r="G57" s="72">
        <f>E57/C57</f>
        <v>0.2614001284521516</v>
      </c>
      <c r="H57" s="73" t="e">
        <f>E57/#REF!</f>
        <v>#REF!</v>
      </c>
      <c r="I57" s="73" t="e">
        <f>E57/#REF!</f>
        <v>#REF!</v>
      </c>
      <c r="J57" s="73">
        <f>E57/C57</f>
        <v>0.2614001284521516</v>
      </c>
      <c r="K57" s="73">
        <f>E57/D57</f>
        <v>0.2614001284521516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19.4</v>
      </c>
      <c r="F58" s="74">
        <v>4.2</v>
      </c>
      <c r="G58" s="72">
        <f>E58/C58</f>
        <v>0.05422023476802682</v>
      </c>
      <c r="H58" s="73" t="e">
        <f>E58/#REF!</f>
        <v>#REF!</v>
      </c>
      <c r="I58" s="73" t="e">
        <f>E58/#REF!</f>
        <v>#REF!</v>
      </c>
      <c r="J58" s="73">
        <f>E58/C58</f>
        <v>0.05422023476802682</v>
      </c>
      <c r="K58" s="73">
        <f>E58/D58</f>
        <v>0.05422023476802682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25.2</v>
      </c>
      <c r="F59" s="74">
        <v>4.6</v>
      </c>
      <c r="G59" s="72">
        <f>E59/C59</f>
        <v>0.06200787401574803</v>
      </c>
      <c r="H59" s="73" t="e">
        <f>E59/#REF!</f>
        <v>#REF!</v>
      </c>
      <c r="I59" s="73" t="e">
        <f>E59/#REF!</f>
        <v>#REF!</v>
      </c>
      <c r="J59" s="73">
        <f>E59/C59</f>
        <v>0.06200787401574803</v>
      </c>
      <c r="K59" s="73">
        <f>E59/D59</f>
        <v>0.06200787401574803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9.2</v>
      </c>
      <c r="F60" s="74">
        <v>1.3</v>
      </c>
      <c r="G60" s="72">
        <f>E60/C60</f>
        <v>0.051685393258426963</v>
      </c>
      <c r="H60" s="73" t="e">
        <f>E60/#REF!</f>
        <v>#REF!</v>
      </c>
      <c r="I60" s="73" t="e">
        <f>E60/#REF!</f>
        <v>#REF!</v>
      </c>
      <c r="J60" s="73">
        <f>E60/C60</f>
        <v>0.051685393258426963</v>
      </c>
      <c r="K60" s="73">
        <f>E60/D60</f>
        <v>0.051685393258426963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22.3</v>
      </c>
      <c r="F61" s="74">
        <v>9.7</v>
      </c>
      <c r="G61" s="72">
        <f>E61/C61</f>
        <v>0.07423435419440746</v>
      </c>
      <c r="H61" s="73" t="e">
        <f>E61/#REF!</f>
        <v>#REF!</v>
      </c>
      <c r="I61" s="73" t="e">
        <f>E61/#REF!</f>
        <v>#REF!</v>
      </c>
      <c r="J61" s="73">
        <f>E61/C61</f>
        <v>0.07423435419440746</v>
      </c>
      <c r="K61" s="73">
        <f>E61/D61</f>
        <v>0.07423435419440746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30.6</v>
      </c>
      <c r="F62" s="74">
        <v>1.4</v>
      </c>
      <c r="G62" s="72">
        <f>E62/C62</f>
        <v>0.3501144164759725</v>
      </c>
      <c r="H62" s="73" t="e">
        <f>E62/#REF!</f>
        <v>#REF!</v>
      </c>
      <c r="I62" s="73" t="e">
        <f>E62/#REF!</f>
        <v>#REF!</v>
      </c>
      <c r="J62" s="73">
        <f>E62/C62</f>
        <v>0.3501144164759725</v>
      </c>
      <c r="K62" s="73">
        <f>E62/D62</f>
        <v>0.3501144164759725</v>
      </c>
      <c r="L62" s="82"/>
    </row>
    <row r="63" spans="1:249" ht="12.75">
      <c r="A63" s="69" t="s">
        <v>55</v>
      </c>
      <c r="B63" s="65"/>
      <c r="C63" s="74">
        <v>429</v>
      </c>
      <c r="D63" s="74">
        <v>429</v>
      </c>
      <c r="E63" s="74">
        <v>146.7</v>
      </c>
      <c r="F63" s="74">
        <v>1.7</v>
      </c>
      <c r="G63" s="72">
        <f>E63/C63</f>
        <v>0.3419580419580419</v>
      </c>
      <c r="H63" s="73" t="e">
        <f>E63/#REF!</f>
        <v>#REF!</v>
      </c>
      <c r="I63" s="73" t="e">
        <f>E63/#REF!</f>
        <v>#REF!</v>
      </c>
      <c r="J63" s="73">
        <f>E63/C63</f>
        <v>0.3419580419580419</v>
      </c>
      <c r="K63" s="73">
        <f>E63/D63</f>
        <v>0.3419580419580419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182.1</v>
      </c>
      <c r="F64" s="74">
        <v>26.5</v>
      </c>
      <c r="G64" s="72">
        <f>E64/C64</f>
        <v>0.12291596355045561</v>
      </c>
      <c r="H64" s="73" t="e">
        <f>E64/#REF!</f>
        <v>#REF!</v>
      </c>
      <c r="I64" s="73" t="e">
        <f>E64/#REF!</f>
        <v>#REF!</v>
      </c>
      <c r="J64" s="73">
        <f>E64/C64</f>
        <v>0.12291596355045561</v>
      </c>
      <c r="K64" s="73">
        <f>E64/D64</f>
        <v>0.12291596355045561</v>
      </c>
    </row>
    <row r="65" spans="1:11" ht="12.75">
      <c r="A65" s="119" t="s">
        <v>18</v>
      </c>
      <c r="B65" s="120"/>
      <c r="C65" s="13">
        <f>C5+C15+C25+C35+C45+C55</f>
        <v>32286.1</v>
      </c>
      <c r="D65" s="13">
        <f>D5+D15+D25+D35+D45+D55</f>
        <v>32286.1</v>
      </c>
      <c r="E65" s="13">
        <f>E5+E15+E25+E35+E45+E55</f>
        <v>6001.700000000001</v>
      </c>
      <c r="F65" s="13">
        <f>F5+F15+F25+F35+F45+F55</f>
        <v>1580.9999999999998</v>
      </c>
      <c r="G65" s="14">
        <f>E65/C65</f>
        <v>0.18589114200848045</v>
      </c>
      <c r="H65" s="14" t="e">
        <f>E65/#REF!</f>
        <v>#REF!</v>
      </c>
      <c r="I65" s="14" t="e">
        <f>E65/#REF!</f>
        <v>#REF!</v>
      </c>
      <c r="J65" s="26">
        <f>E65/C65</f>
        <v>0.18589114200848045</v>
      </c>
      <c r="K65" s="26">
        <f>E65/D65</f>
        <v>0.18589114200848045</v>
      </c>
    </row>
    <row r="66" spans="1:11" ht="12.75">
      <c r="A66" s="7" t="s">
        <v>99</v>
      </c>
      <c r="B66" s="28" t="s">
        <v>19</v>
      </c>
      <c r="C66" s="4">
        <f>C67</f>
        <v>3033</v>
      </c>
      <c r="D66" s="4">
        <f>D67</f>
        <v>3033</v>
      </c>
      <c r="E66" s="4">
        <f>E67</f>
        <v>108.1</v>
      </c>
      <c r="F66" s="4">
        <f>F67</f>
        <v>16.4</v>
      </c>
      <c r="G66" s="5">
        <f>E66/C66</f>
        <v>0.0356412792614573</v>
      </c>
      <c r="H66" s="5" t="e">
        <f>E66/#REF!</f>
        <v>#REF!</v>
      </c>
      <c r="I66" s="5" t="e">
        <f>E66/#REF!</f>
        <v>#REF!</v>
      </c>
      <c r="J66" s="15">
        <f>E66/C66</f>
        <v>0.0356412792614573</v>
      </c>
      <c r="K66" s="15">
        <f>E66/D66</f>
        <v>0.0356412792614573</v>
      </c>
    </row>
    <row r="67" spans="1:11" ht="12.75">
      <c r="A67" s="69" t="s">
        <v>56</v>
      </c>
      <c r="B67" s="65"/>
      <c r="C67" s="6">
        <v>3033</v>
      </c>
      <c r="D67" s="6">
        <v>3033</v>
      </c>
      <c r="E67" s="74">
        <v>108.1</v>
      </c>
      <c r="F67" s="71">
        <v>16.4</v>
      </c>
      <c r="G67" s="72">
        <f>E67/C67</f>
        <v>0.0356412792614573</v>
      </c>
      <c r="H67" s="72" t="e">
        <f>E67/#REF!</f>
        <v>#REF!</v>
      </c>
      <c r="I67" s="72" t="e">
        <f>E67/#REF!</f>
        <v>#REF!</v>
      </c>
      <c r="J67" s="73">
        <f>E67/C67</f>
        <v>0.0356412792614573</v>
      </c>
      <c r="K67" s="73">
        <f>E67/D67</f>
        <v>0.0356412792614573</v>
      </c>
    </row>
    <row r="68" spans="1:11" ht="12.75">
      <c r="A68" s="7" t="s">
        <v>102</v>
      </c>
      <c r="B68" s="90" t="s">
        <v>103</v>
      </c>
      <c r="C68" s="6"/>
      <c r="D68" s="6"/>
      <c r="E68" s="12">
        <v>0.6</v>
      </c>
      <c r="F68" s="91"/>
      <c r="G68" s="30"/>
      <c r="H68" s="30"/>
      <c r="I68" s="30"/>
      <c r="J68" s="15"/>
      <c r="K68" s="15"/>
    </row>
    <row r="69" spans="1:11" ht="12" customHeight="1">
      <c r="A69" s="69" t="s">
        <v>56</v>
      </c>
      <c r="B69" s="75"/>
      <c r="C69" s="6"/>
      <c r="D69" s="6"/>
      <c r="E69" s="74">
        <v>0.6</v>
      </c>
      <c r="F69" s="71"/>
      <c r="G69" s="72"/>
      <c r="H69" s="72"/>
      <c r="I69" s="72"/>
      <c r="J69" s="15"/>
      <c r="K69" s="15"/>
    </row>
    <row r="70" spans="1:249" s="9" customFormat="1" ht="12" customHeight="1">
      <c r="A70" s="7" t="s">
        <v>100</v>
      </c>
      <c r="B70" s="27" t="s">
        <v>57</v>
      </c>
      <c r="C70" s="4">
        <f>C71</f>
        <v>200</v>
      </c>
      <c r="D70" s="4">
        <f>D71</f>
        <v>200</v>
      </c>
      <c r="E70" s="4">
        <f>E71</f>
        <v>260.4</v>
      </c>
      <c r="F70" s="4">
        <f>F71</f>
        <v>181.9</v>
      </c>
      <c r="G70" s="5">
        <f>E70/C70</f>
        <v>1.3019999999999998</v>
      </c>
      <c r="H70" s="16" t="s">
        <v>17</v>
      </c>
      <c r="I70" s="16" t="s">
        <v>17</v>
      </c>
      <c r="J70" s="15">
        <f>E70/C70</f>
        <v>1.3019999999999998</v>
      </c>
      <c r="K70" s="15">
        <f>E70/D70</f>
        <v>1.3019999999999998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</row>
    <row r="71" spans="1:249" s="9" customFormat="1" ht="12" customHeight="1">
      <c r="A71" s="69" t="s">
        <v>56</v>
      </c>
      <c r="B71" s="75"/>
      <c r="C71" s="6">
        <v>200</v>
      </c>
      <c r="D71" s="6">
        <v>200</v>
      </c>
      <c r="E71" s="74">
        <v>260.4</v>
      </c>
      <c r="F71" s="71">
        <v>181.9</v>
      </c>
      <c r="G71" s="72">
        <f>E71/C71</f>
        <v>1.3019999999999998</v>
      </c>
      <c r="H71" s="73"/>
      <c r="I71" s="73"/>
      <c r="J71" s="73">
        <f>E71/C71</f>
        <v>1.3019999999999998</v>
      </c>
      <c r="K71" s="73">
        <f>E71/D71</f>
        <v>1.3019999999999998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</row>
    <row r="72" spans="1:249" s="9" customFormat="1" ht="12" customHeight="1">
      <c r="A72" s="119" t="s">
        <v>29</v>
      </c>
      <c r="B72" s="120"/>
      <c r="C72" s="13">
        <f>C66+C70</f>
        <v>3233</v>
      </c>
      <c r="D72" s="13">
        <f>D66+D70</f>
        <v>3233</v>
      </c>
      <c r="E72" s="13">
        <f>E66+E70+E69</f>
        <v>369.1</v>
      </c>
      <c r="F72" s="13">
        <f>F66+F70</f>
        <v>198.3</v>
      </c>
      <c r="G72" s="14">
        <f>E72/C72</f>
        <v>0.11416640890813487</v>
      </c>
      <c r="H72" s="16" t="s">
        <v>17</v>
      </c>
      <c r="I72" s="16" t="s">
        <v>17</v>
      </c>
      <c r="J72" s="26">
        <f>E72/C72</f>
        <v>0.11416640890813487</v>
      </c>
      <c r="K72" s="26">
        <f>E72/D72</f>
        <v>0.11416640890813487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</row>
    <row r="73" spans="1:249" s="81" customFormat="1" ht="12" customHeight="1">
      <c r="A73" s="121" t="s">
        <v>58</v>
      </c>
      <c r="B73" s="122"/>
      <c r="C73" s="17">
        <f>C74+C75+C76+C77+C78+C79+C80+C81+C82</f>
        <v>35519.1</v>
      </c>
      <c r="D73" s="17">
        <f>D74+D75+D76+D77+D78+D79+D80+D81+D82</f>
        <v>35519.1</v>
      </c>
      <c r="E73" s="17">
        <f>E74+E75+E76+E77+E78+E79+E80+E81+E82</f>
        <v>6370.799999999999</v>
      </c>
      <c r="F73" s="17">
        <f>F74+F75+F76+F77+F78+F79+F80+F81+F82</f>
        <v>1779.3</v>
      </c>
      <c r="G73" s="44">
        <f>E73/C73</f>
        <v>0.17936265276991814</v>
      </c>
      <c r="H73" s="44" t="e">
        <f>E73/#REF!</f>
        <v>#REF!</v>
      </c>
      <c r="I73" s="44" t="e">
        <f>E73/#REF!</f>
        <v>#REF!</v>
      </c>
      <c r="J73" s="89">
        <f>E73/C73</f>
        <v>0.17936265276991814</v>
      </c>
      <c r="K73" s="89">
        <f>E73/D73</f>
        <v>0.17936265276991814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</row>
    <row r="74" spans="1:249" s="81" customFormat="1" ht="12" customHeight="1">
      <c r="A74" s="69" t="s">
        <v>48</v>
      </c>
      <c r="B74" s="65"/>
      <c r="C74" s="4">
        <f>C6+C16+C26+C36+C46+C56</f>
        <v>2236.3</v>
      </c>
      <c r="D74" s="4">
        <f>D6+D16+D26+D36+D46+D56</f>
        <v>2236.3</v>
      </c>
      <c r="E74" s="4">
        <f>E6+E16+E26+E36+E46+E56</f>
        <v>477.4</v>
      </c>
      <c r="F74" s="4">
        <f>F6+F16+F26+F36+F46+F56</f>
        <v>135.6</v>
      </c>
      <c r="G74" s="30">
        <f>E74/C74</f>
        <v>0.21347761928184947</v>
      </c>
      <c r="H74" s="5" t="e">
        <f>E74/#REF!</f>
        <v>#REF!</v>
      </c>
      <c r="I74" s="5" t="e">
        <f>E74/#REF!</f>
        <v>#REF!</v>
      </c>
      <c r="J74" s="15">
        <f>E74/C74</f>
        <v>0.21347761928184947</v>
      </c>
      <c r="K74" s="15">
        <f>E74/D74</f>
        <v>0.21347761928184947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</row>
    <row r="75" spans="1:11" ht="12.75">
      <c r="A75" s="69" t="s">
        <v>49</v>
      </c>
      <c r="B75" s="65"/>
      <c r="C75" s="4">
        <f>C7+C17+C27+C37+C47+C57</f>
        <v>1045.5</v>
      </c>
      <c r="D75" s="4">
        <f>D7+D17+D27+D37+D47+D57</f>
        <v>1045.5</v>
      </c>
      <c r="E75" s="4">
        <f>E7+E17+E27+E37+E47+E57</f>
        <v>252.8</v>
      </c>
      <c r="F75" s="4">
        <f>F7+F17+F27+F37+F47+F57</f>
        <v>58.5</v>
      </c>
      <c r="G75" s="30">
        <f>E75/C75</f>
        <v>0.24179818268770925</v>
      </c>
      <c r="H75" s="5" t="e">
        <f>E75/#REF!</f>
        <v>#REF!</v>
      </c>
      <c r="I75" s="5" t="e">
        <f>E75/#REF!</f>
        <v>#REF!</v>
      </c>
      <c r="J75" s="15">
        <f>E75/C75</f>
        <v>0.24179818268770925</v>
      </c>
      <c r="K75" s="15">
        <f>E75/D75</f>
        <v>0.24179818268770925</v>
      </c>
    </row>
    <row r="76" spans="1:11" ht="12.75">
      <c r="A76" s="69" t="s">
        <v>50</v>
      </c>
      <c r="B76" s="65"/>
      <c r="C76" s="4">
        <f>C8+C18+C28+C38+C48+C58</f>
        <v>1848.9999999999998</v>
      </c>
      <c r="D76" s="4">
        <f>D8+D18+D28+D38+D48+D58</f>
        <v>1848.9999999999998</v>
      </c>
      <c r="E76" s="4">
        <f>E8+E18+E28+E38+E48+E58</f>
        <v>314.9</v>
      </c>
      <c r="F76" s="4">
        <f>F8+F18+F28+F38+F48+F58</f>
        <v>100.7</v>
      </c>
      <c r="G76" s="30">
        <f>E76/C76</f>
        <v>0.1703082747431044</v>
      </c>
      <c r="H76" s="5" t="e">
        <f>E76/#REF!</f>
        <v>#REF!</v>
      </c>
      <c r="I76" s="5" t="e">
        <f>E76/#REF!</f>
        <v>#REF!</v>
      </c>
      <c r="J76" s="15">
        <f>E76/C76</f>
        <v>0.1703082747431044</v>
      </c>
      <c r="K76" s="15">
        <f>E76/D76</f>
        <v>0.1703082747431044</v>
      </c>
    </row>
    <row r="77" spans="1:11" ht="12.75">
      <c r="A77" s="69" t="s">
        <v>51</v>
      </c>
      <c r="B77" s="65"/>
      <c r="C77" s="4">
        <f>C9+C19+C29+C39+C49+C59</f>
        <v>2025.1999999999998</v>
      </c>
      <c r="D77" s="4">
        <f>D9+D19+D29+D39+D49+D59</f>
        <v>2025.1999999999998</v>
      </c>
      <c r="E77" s="4">
        <f>E9+E19+E29+E39+E49+E59</f>
        <v>588.1</v>
      </c>
      <c r="F77" s="4">
        <f>F9+F19+F29+F39+F49+F59</f>
        <v>141.1</v>
      </c>
      <c r="G77" s="30">
        <f>E77/C77</f>
        <v>0.290391072486668</v>
      </c>
      <c r="H77" s="5" t="e">
        <f>E77/#REF!</f>
        <v>#REF!</v>
      </c>
      <c r="I77" s="5" t="e">
        <f>E77/#REF!</f>
        <v>#REF!</v>
      </c>
      <c r="J77" s="15">
        <f>E77/C77</f>
        <v>0.290391072486668</v>
      </c>
      <c r="K77" s="15">
        <f>E77/D77</f>
        <v>0.290391072486668</v>
      </c>
    </row>
    <row r="78" spans="1:11" ht="12.75">
      <c r="A78" s="69" t="s">
        <v>52</v>
      </c>
      <c r="B78" s="65"/>
      <c r="C78" s="4">
        <f>C10+C20+C30+C40+C50+C60</f>
        <v>1104.8</v>
      </c>
      <c r="D78" s="4">
        <f>D10+D20+D30+D40+D50+D60</f>
        <v>1104.8</v>
      </c>
      <c r="E78" s="4">
        <f>E10+E20+E30+E40+E50+E60</f>
        <v>255.5</v>
      </c>
      <c r="F78" s="4">
        <f>F10+F20+F30+F40+F50+F60</f>
        <v>75.7</v>
      </c>
      <c r="G78" s="30">
        <f>E78/C78</f>
        <v>0.23126357711803042</v>
      </c>
      <c r="H78" s="5" t="e">
        <f>E78/#REF!</f>
        <v>#REF!</v>
      </c>
      <c r="I78" s="5" t="e">
        <f>E78/#REF!</f>
        <v>#REF!</v>
      </c>
      <c r="J78" s="15">
        <f>E78/C78</f>
        <v>0.23126357711803042</v>
      </c>
      <c r="K78" s="15">
        <f>E78/D78</f>
        <v>0.23126357711803042</v>
      </c>
    </row>
    <row r="79" spans="1:11" ht="12.75">
      <c r="A79" s="69" t="s">
        <v>53</v>
      </c>
      <c r="B79" s="65"/>
      <c r="C79" s="4">
        <f>C11+C21+C31+C41+C51+C61</f>
        <v>2478.7</v>
      </c>
      <c r="D79" s="4">
        <f>D11+D21+D31+D41+D51+D61</f>
        <v>2478.7</v>
      </c>
      <c r="E79" s="4">
        <f>E11+E21+E31+E41+E51+E61</f>
        <v>553.6999999999999</v>
      </c>
      <c r="F79" s="4">
        <f>F11+F21+F31+F41+F51+F61</f>
        <v>158.1</v>
      </c>
      <c r="G79" s="30">
        <f>E79/C79</f>
        <v>0.22338322507766167</v>
      </c>
      <c r="H79" s="5" t="e">
        <f>E79/#REF!</f>
        <v>#REF!</v>
      </c>
      <c r="I79" s="5" t="e">
        <f>E79/#REF!</f>
        <v>#REF!</v>
      </c>
      <c r="J79" s="15">
        <f>E79/C79</f>
        <v>0.22338322507766167</v>
      </c>
      <c r="K79" s="15">
        <f>E79/D79</f>
        <v>0.22338322507766167</v>
      </c>
    </row>
    <row r="80" spans="1:11" ht="12.75">
      <c r="A80" s="69" t="s">
        <v>54</v>
      </c>
      <c r="B80" s="65"/>
      <c r="C80" s="4">
        <f>C12+C22+C32+C42+C52+C62</f>
        <v>1235.3</v>
      </c>
      <c r="D80" s="4">
        <f>D12+D22+D32+D42+D52+D62</f>
        <v>1235.3</v>
      </c>
      <c r="E80" s="4">
        <f>E12+E22+E32+E42+E52+E62</f>
        <v>333.20000000000005</v>
      </c>
      <c r="F80" s="4">
        <f>F12+F22+F32+F42+F52+F62</f>
        <v>97.80000000000001</v>
      </c>
      <c r="G80" s="30">
        <f>E80/C80</f>
        <v>0.2697320488950053</v>
      </c>
      <c r="H80" s="5" t="e">
        <f>E80/#REF!</f>
        <v>#REF!</v>
      </c>
      <c r="I80" s="5" t="e">
        <f>E80/#REF!</f>
        <v>#REF!</v>
      </c>
      <c r="J80" s="15">
        <f>E80/C80</f>
        <v>0.2697320488950053</v>
      </c>
      <c r="K80" s="15">
        <f>E80/D80</f>
        <v>0.2697320488950053</v>
      </c>
    </row>
    <row r="81" spans="1:11" ht="12.75">
      <c r="A81" s="69" t="s">
        <v>55</v>
      </c>
      <c r="B81" s="65"/>
      <c r="C81" s="4">
        <f>C13+C23+C33+C43+C53+C63</f>
        <v>1776.7</v>
      </c>
      <c r="D81" s="4">
        <f>D13+D23+D33+D43+D53+D63</f>
        <v>1776.7</v>
      </c>
      <c r="E81" s="4">
        <f>E13+E23+E33+E43+E53+E63</f>
        <v>472.99999999999994</v>
      </c>
      <c r="F81" s="4">
        <f>F13+F23+F33+F43+F53+F63</f>
        <v>99.10000000000001</v>
      </c>
      <c r="G81" s="30">
        <f>E81/C81</f>
        <v>0.26622389823830694</v>
      </c>
      <c r="H81" s="5" t="e">
        <f>E81/#REF!</f>
        <v>#REF!</v>
      </c>
      <c r="I81" s="5" t="e">
        <f>E81/#REF!</f>
        <v>#REF!</v>
      </c>
      <c r="J81" s="15">
        <f>E81/C81</f>
        <v>0.26622389823830694</v>
      </c>
      <c r="K81" s="15">
        <f>E81/D81</f>
        <v>0.26622389823830694</v>
      </c>
    </row>
    <row r="82" spans="1:11" ht="12.75">
      <c r="A82" s="69" t="s">
        <v>56</v>
      </c>
      <c r="B82" s="65"/>
      <c r="C82" s="4">
        <f>C14+C24+C34+C44+C54+C64+C67+C71+C69</f>
        <v>21767.6</v>
      </c>
      <c r="D82" s="4">
        <f>D14+D24+D34+D44+D54+D64+D67+D71+D69</f>
        <v>21767.6</v>
      </c>
      <c r="E82" s="4">
        <f>E14+E24+E34+E44+E54+E64+E67+E71+E69</f>
        <v>3122.2</v>
      </c>
      <c r="F82" s="4">
        <f>F14+F24+F34+F44+F54+F64+F67+F71</f>
        <v>912.6999999999999</v>
      </c>
      <c r="G82" s="30">
        <f>E82/C82</f>
        <v>0.14343335967217333</v>
      </c>
      <c r="H82" s="5" t="e">
        <f>E82/#REF!</f>
        <v>#REF!</v>
      </c>
      <c r="I82" s="5" t="e">
        <f>E82/#REF!</f>
        <v>#REF!</v>
      </c>
      <c r="J82" s="15">
        <f>E82/C82</f>
        <v>0.14343335967217333</v>
      </c>
      <c r="K82" s="15">
        <f>E82/D82</f>
        <v>0.14343335967217333</v>
      </c>
    </row>
    <row r="83" spans="1:11" ht="63">
      <c r="A83" s="19" t="s">
        <v>59</v>
      </c>
      <c r="B83" s="1" t="s">
        <v>60</v>
      </c>
      <c r="C83" s="4">
        <f>C84+C85+C86+C87+C88+C89+C90+C91+C92</f>
        <v>12779.199999999999</v>
      </c>
      <c r="D83" s="4">
        <f>D84+D85+D86+D87+D88+D89+D90+D91+D92</f>
        <v>12779.199999999999</v>
      </c>
      <c r="E83" s="4">
        <f>E84+E85+E86+E87+E88+E89+E90+E91+E92</f>
        <v>2926.2000000000003</v>
      </c>
      <c r="F83" s="4">
        <f>F84+F85+F86+F87+F88+F89+F90+F91+F92</f>
        <v>935.6</v>
      </c>
      <c r="G83" s="5">
        <f>E83/C83</f>
        <v>0.22898146988856896</v>
      </c>
      <c r="H83" s="16" t="e">
        <f>E83/#REF!</f>
        <v>#REF!</v>
      </c>
      <c r="I83" s="16" t="e">
        <f>E83/#REF!</f>
        <v>#REF!</v>
      </c>
      <c r="J83" s="15">
        <f>E83/C83</f>
        <v>0.22898146988856896</v>
      </c>
      <c r="K83" s="15">
        <f>E83/D83</f>
        <v>0.22898146988856896</v>
      </c>
    </row>
    <row r="84" spans="1:11" ht="12.75">
      <c r="A84" s="69" t="s">
        <v>48</v>
      </c>
      <c r="B84" s="65"/>
      <c r="C84" s="6">
        <v>1837.3</v>
      </c>
      <c r="D84" s="6">
        <v>1837.3</v>
      </c>
      <c r="E84" s="6">
        <v>532.6</v>
      </c>
      <c r="F84" s="6">
        <v>140.7</v>
      </c>
      <c r="G84" s="72">
        <f>E84/C84</f>
        <v>0.2898818919066021</v>
      </c>
      <c r="H84" s="73" t="e">
        <f>E84/#REF!</f>
        <v>#REF!</v>
      </c>
      <c r="I84" s="73" t="e">
        <f>E84/#REF!</f>
        <v>#REF!</v>
      </c>
      <c r="J84" s="73">
        <f>E84/C84</f>
        <v>0.2898818919066021</v>
      </c>
      <c r="K84" s="73">
        <f>E84/D84</f>
        <v>0.2898818919066021</v>
      </c>
    </row>
    <row r="85" spans="1:11" ht="12.75">
      <c r="A85" s="69" t="s">
        <v>49</v>
      </c>
      <c r="B85" s="65"/>
      <c r="C85" s="6">
        <v>1089.4</v>
      </c>
      <c r="D85" s="6">
        <v>1089.4</v>
      </c>
      <c r="E85" s="6">
        <v>283</v>
      </c>
      <c r="F85" s="6">
        <v>83.4</v>
      </c>
      <c r="G85" s="72">
        <f>E85/C85</f>
        <v>0.25977602349917384</v>
      </c>
      <c r="H85" s="73" t="e">
        <f>E85/#REF!</f>
        <v>#REF!</v>
      </c>
      <c r="I85" s="73" t="e">
        <f>E85/#REF!</f>
        <v>#REF!</v>
      </c>
      <c r="J85" s="73">
        <f>E85/C85</f>
        <v>0.25977602349917384</v>
      </c>
      <c r="K85" s="73">
        <f>E85/D85</f>
        <v>0.25977602349917384</v>
      </c>
    </row>
    <row r="86" spans="1:11" ht="15" customHeight="1">
      <c r="A86" s="69" t="s">
        <v>50</v>
      </c>
      <c r="B86" s="65"/>
      <c r="C86" s="6">
        <v>1977.4</v>
      </c>
      <c r="D86" s="6">
        <v>1977.4</v>
      </c>
      <c r="E86" s="6">
        <v>394.9</v>
      </c>
      <c r="F86" s="6">
        <v>151.4</v>
      </c>
      <c r="G86" s="72">
        <f>E86/C86</f>
        <v>0.19970668554667745</v>
      </c>
      <c r="H86" s="73" t="e">
        <f>E86/#REF!</f>
        <v>#REF!</v>
      </c>
      <c r="I86" s="73" t="e">
        <f>E86/#REF!</f>
        <v>#REF!</v>
      </c>
      <c r="J86" s="73">
        <f>E86/C86</f>
        <v>0.19970668554667745</v>
      </c>
      <c r="K86" s="73">
        <f>E86/D86</f>
        <v>0.19970668554667745</v>
      </c>
    </row>
    <row r="87" spans="1:11" ht="13.5" customHeight="1">
      <c r="A87" s="69" t="s">
        <v>51</v>
      </c>
      <c r="B87" s="65"/>
      <c r="C87" s="6">
        <v>1680</v>
      </c>
      <c r="D87" s="6">
        <v>1680</v>
      </c>
      <c r="E87" s="6">
        <v>285</v>
      </c>
      <c r="F87" s="6">
        <v>78.2</v>
      </c>
      <c r="G87" s="72">
        <f>E87/C87</f>
        <v>0.16964285714285715</v>
      </c>
      <c r="H87" s="73" t="e">
        <f>E87/#REF!</f>
        <v>#REF!</v>
      </c>
      <c r="I87" s="73" t="e">
        <f>E87/#REF!</f>
        <v>#REF!</v>
      </c>
      <c r="J87" s="73">
        <f>E87/C87</f>
        <v>0.16964285714285715</v>
      </c>
      <c r="K87" s="73">
        <f>E87/D87</f>
        <v>0.16964285714285715</v>
      </c>
    </row>
    <row r="88" spans="1:11" ht="12.75">
      <c r="A88" s="69" t="s">
        <v>52</v>
      </c>
      <c r="B88" s="65"/>
      <c r="C88" s="6">
        <v>1860.9</v>
      </c>
      <c r="D88" s="6">
        <v>1860.9</v>
      </c>
      <c r="E88" s="6">
        <v>427.5</v>
      </c>
      <c r="F88" s="6">
        <v>142.5</v>
      </c>
      <c r="G88" s="72">
        <f>E88/C88</f>
        <v>0.2297275511849105</v>
      </c>
      <c r="H88" s="73" t="e">
        <f>E88/#REF!</f>
        <v>#REF!</v>
      </c>
      <c r="I88" s="73" t="e">
        <f>E88/#REF!</f>
        <v>#REF!</v>
      </c>
      <c r="J88" s="73">
        <f>E88/C88</f>
        <v>0.2297275511849105</v>
      </c>
      <c r="K88" s="73">
        <f>E88/D88</f>
        <v>0.2297275511849105</v>
      </c>
    </row>
    <row r="89" spans="1:11" ht="12.75">
      <c r="A89" s="69" t="s">
        <v>53</v>
      </c>
      <c r="B89" s="65"/>
      <c r="C89" s="6">
        <v>885.3</v>
      </c>
      <c r="D89" s="6">
        <v>885.3</v>
      </c>
      <c r="E89" s="6">
        <v>230</v>
      </c>
      <c r="F89" s="6">
        <v>94.4</v>
      </c>
      <c r="G89" s="72">
        <f>E89/C89</f>
        <v>0.2597989382130351</v>
      </c>
      <c r="H89" s="73" t="e">
        <f>E89/#REF!</f>
        <v>#REF!</v>
      </c>
      <c r="I89" s="73" t="e">
        <f>E89/#REF!</f>
        <v>#REF!</v>
      </c>
      <c r="J89" s="73">
        <f>E89/C89</f>
        <v>0.2597989382130351</v>
      </c>
      <c r="K89" s="73">
        <f>E89/D89</f>
        <v>0.2597989382130351</v>
      </c>
    </row>
    <row r="90" spans="1:11" ht="12.75">
      <c r="A90" s="69" t="s">
        <v>54</v>
      </c>
      <c r="B90" s="65"/>
      <c r="C90" s="6">
        <v>2043.1</v>
      </c>
      <c r="D90" s="6">
        <v>2043.1</v>
      </c>
      <c r="E90" s="6">
        <v>407.9</v>
      </c>
      <c r="F90" s="6">
        <v>95.1</v>
      </c>
      <c r="G90" s="72">
        <f>E90/C90</f>
        <v>0.19964759434193138</v>
      </c>
      <c r="H90" s="73" t="e">
        <f>E90/#REF!</f>
        <v>#REF!</v>
      </c>
      <c r="I90" s="73" t="e">
        <f>E90/#REF!</f>
        <v>#REF!</v>
      </c>
      <c r="J90" s="73">
        <f>E90/C90</f>
        <v>0.19964759434193138</v>
      </c>
      <c r="K90" s="73">
        <f>E90/D90</f>
        <v>0.19964759434193138</v>
      </c>
    </row>
    <row r="91" spans="1:11" ht="12.75">
      <c r="A91" s="69" t="s">
        <v>55</v>
      </c>
      <c r="B91" s="65"/>
      <c r="C91" s="6">
        <v>1405.8</v>
      </c>
      <c r="D91" s="6">
        <v>1405.8</v>
      </c>
      <c r="E91" s="6">
        <v>365.3</v>
      </c>
      <c r="F91" s="6">
        <v>149.9</v>
      </c>
      <c r="G91" s="72">
        <f>E91/C91</f>
        <v>0.2598520415421824</v>
      </c>
      <c r="H91" s="73" t="e">
        <f>E91/#REF!</f>
        <v>#REF!</v>
      </c>
      <c r="I91" s="73" t="e">
        <f>E91/#REF!</f>
        <v>#REF!</v>
      </c>
      <c r="J91" s="73">
        <f>E91/C91</f>
        <v>0.2598520415421824</v>
      </c>
      <c r="K91" s="73">
        <f>E91/D91</f>
        <v>0.2598520415421824</v>
      </c>
    </row>
    <row r="92" spans="1:11" ht="12.75">
      <c r="A92" s="86" t="s">
        <v>56</v>
      </c>
      <c r="B92" s="65"/>
      <c r="C92" s="6"/>
      <c r="D92" s="6"/>
      <c r="E92" s="6"/>
      <c r="F92" s="71"/>
      <c r="G92" s="72"/>
      <c r="H92" s="73"/>
      <c r="I92" s="73"/>
      <c r="J92" s="15"/>
      <c r="K92" s="15"/>
    </row>
    <row r="93" spans="1:11" ht="110.25">
      <c r="A93" s="19" t="s">
        <v>61</v>
      </c>
      <c r="B93" s="1" t="s">
        <v>62</v>
      </c>
      <c r="C93" s="4">
        <f>C94+C95+C96+C97+C98+C99+C100+C101+C102</f>
        <v>886.3000000000001</v>
      </c>
      <c r="D93" s="4">
        <f>D94+D95+D96+D97+D98+D99+D100+D101+D102</f>
        <v>886.3000000000001</v>
      </c>
      <c r="E93" s="4">
        <f>E94+E95+E96+E97+E98+E99+E100+E101+E102</f>
        <v>797.7</v>
      </c>
      <c r="F93" s="4">
        <f>F94+F95+F96+F97+F98+F99+F100+F101+F102</f>
        <v>0</v>
      </c>
      <c r="G93" s="5">
        <f>E93/C93</f>
        <v>0.9000338485840009</v>
      </c>
      <c r="H93" s="5" t="e">
        <f>E93/#REF!</f>
        <v>#REF!</v>
      </c>
      <c r="I93" s="5" t="e">
        <f>E93/#REF!</f>
        <v>#REF!</v>
      </c>
      <c r="J93" s="15">
        <f>E93/C93</f>
        <v>0.9000338485840009</v>
      </c>
      <c r="K93" s="15">
        <f>E93/D93</f>
        <v>0.9000338485840009</v>
      </c>
    </row>
    <row r="94" spans="1:11" ht="12.75">
      <c r="A94" s="69" t="s">
        <v>48</v>
      </c>
      <c r="B94" s="65"/>
      <c r="C94" s="6">
        <v>68.1</v>
      </c>
      <c r="D94" s="6">
        <v>68.1</v>
      </c>
      <c r="E94" s="6">
        <v>61.3</v>
      </c>
      <c r="F94" s="71"/>
      <c r="G94" s="72">
        <f>E94/C94</f>
        <v>0.9001468428781204</v>
      </c>
      <c r="H94" s="72" t="e">
        <f>E94/#REF!</f>
        <v>#REF!</v>
      </c>
      <c r="I94" s="72" t="e">
        <f>E94/#REF!</f>
        <v>#REF!</v>
      </c>
      <c r="J94" s="73">
        <f>E94/C94</f>
        <v>0.9001468428781204</v>
      </c>
      <c r="K94" s="73">
        <f>E94/D94</f>
        <v>0.9001468428781204</v>
      </c>
    </row>
    <row r="95" spans="1:11" ht="12.75">
      <c r="A95" s="69" t="s">
        <v>49</v>
      </c>
      <c r="B95" s="65"/>
      <c r="C95" s="6">
        <v>68.1</v>
      </c>
      <c r="D95" s="6">
        <v>68.1</v>
      </c>
      <c r="E95" s="6">
        <v>61.3</v>
      </c>
      <c r="F95" s="71"/>
      <c r="G95" s="72">
        <f>E95/C95</f>
        <v>0.9001468428781204</v>
      </c>
      <c r="H95" s="72" t="e">
        <f>E95/#REF!</f>
        <v>#REF!</v>
      </c>
      <c r="I95" s="72" t="e">
        <f>E95/#REF!</f>
        <v>#REF!</v>
      </c>
      <c r="J95" s="73">
        <f>E95/C95</f>
        <v>0.9001468428781204</v>
      </c>
      <c r="K95" s="73">
        <f>E95/D95</f>
        <v>0.9001468428781204</v>
      </c>
    </row>
    <row r="96" spans="1:11" ht="12.75">
      <c r="A96" s="69" t="s">
        <v>50</v>
      </c>
      <c r="B96" s="65"/>
      <c r="C96" s="6">
        <v>68.1</v>
      </c>
      <c r="D96" s="6">
        <v>68.1</v>
      </c>
      <c r="E96" s="6">
        <v>61.3</v>
      </c>
      <c r="F96" s="71"/>
      <c r="G96" s="72">
        <f>E96/C96</f>
        <v>0.9001468428781204</v>
      </c>
      <c r="H96" s="72" t="e">
        <f>E96/#REF!</f>
        <v>#REF!</v>
      </c>
      <c r="I96" s="72" t="e">
        <f>E96/#REF!</f>
        <v>#REF!</v>
      </c>
      <c r="J96" s="73">
        <f>E96/C96</f>
        <v>0.9001468428781204</v>
      </c>
      <c r="K96" s="73">
        <f>E96/D96</f>
        <v>0.9001468428781204</v>
      </c>
    </row>
    <row r="97" spans="1:11" ht="12.75">
      <c r="A97" s="69" t="s">
        <v>51</v>
      </c>
      <c r="B97" s="65"/>
      <c r="C97" s="6">
        <v>68.1</v>
      </c>
      <c r="D97" s="6">
        <v>68.1</v>
      </c>
      <c r="E97" s="6">
        <v>61.3</v>
      </c>
      <c r="F97" s="71"/>
      <c r="G97" s="72">
        <f>E97/C97</f>
        <v>0.9001468428781204</v>
      </c>
      <c r="H97" s="72" t="e">
        <f>E97/#REF!</f>
        <v>#REF!</v>
      </c>
      <c r="I97" s="72" t="e">
        <f>E97/#REF!</f>
        <v>#REF!</v>
      </c>
      <c r="J97" s="73">
        <f>E97/C97</f>
        <v>0.9001468428781204</v>
      </c>
      <c r="K97" s="73">
        <f>E97/D97</f>
        <v>0.9001468428781204</v>
      </c>
    </row>
    <row r="98" spans="1:11" ht="12.75">
      <c r="A98" s="69" t="s">
        <v>52</v>
      </c>
      <c r="B98" s="65"/>
      <c r="C98" s="6">
        <v>68.1</v>
      </c>
      <c r="D98" s="6">
        <v>68.1</v>
      </c>
      <c r="E98" s="6">
        <v>61.3</v>
      </c>
      <c r="F98" s="71"/>
      <c r="G98" s="72">
        <f>E98/C98</f>
        <v>0.9001468428781204</v>
      </c>
      <c r="H98" s="72" t="e">
        <f>E98/#REF!</f>
        <v>#REF!</v>
      </c>
      <c r="I98" s="72" t="e">
        <f>E98/#REF!</f>
        <v>#REF!</v>
      </c>
      <c r="J98" s="73">
        <f>E98/C98</f>
        <v>0.9001468428781204</v>
      </c>
      <c r="K98" s="73">
        <f>E98/D98</f>
        <v>0.9001468428781204</v>
      </c>
    </row>
    <row r="99" spans="1:11" ht="12.75">
      <c r="A99" s="69" t="s">
        <v>53</v>
      </c>
      <c r="B99" s="65"/>
      <c r="C99" s="6">
        <v>68.1</v>
      </c>
      <c r="D99" s="6">
        <v>68.1</v>
      </c>
      <c r="E99" s="6">
        <v>61.3</v>
      </c>
      <c r="F99" s="71"/>
      <c r="G99" s="72">
        <f>E99/C99</f>
        <v>0.9001468428781204</v>
      </c>
      <c r="H99" s="72" t="e">
        <f>E99/#REF!</f>
        <v>#REF!</v>
      </c>
      <c r="I99" s="72" t="e">
        <f>E99/#REF!</f>
        <v>#REF!</v>
      </c>
      <c r="J99" s="73">
        <f>E99/C99</f>
        <v>0.9001468428781204</v>
      </c>
      <c r="K99" s="73">
        <f>E99/D99</f>
        <v>0.9001468428781204</v>
      </c>
    </row>
    <row r="100" spans="1:11" ht="12.75">
      <c r="A100" s="69" t="s">
        <v>54</v>
      </c>
      <c r="B100" s="65"/>
      <c r="C100" s="6">
        <v>68.1</v>
      </c>
      <c r="D100" s="6">
        <v>68.1</v>
      </c>
      <c r="E100" s="6">
        <v>61.3</v>
      </c>
      <c r="F100" s="71"/>
      <c r="G100" s="72">
        <f>E100/C100</f>
        <v>0.9001468428781204</v>
      </c>
      <c r="H100" s="72" t="e">
        <f>E100/#REF!</f>
        <v>#REF!</v>
      </c>
      <c r="I100" s="72" t="e">
        <f>E100/#REF!</f>
        <v>#REF!</v>
      </c>
      <c r="J100" s="73">
        <f>E100/C100</f>
        <v>0.9001468428781204</v>
      </c>
      <c r="K100" s="73">
        <f>E100/D100</f>
        <v>0.9001468428781204</v>
      </c>
    </row>
    <row r="101" spans="1:249" ht="12.75">
      <c r="A101" s="69" t="s">
        <v>55</v>
      </c>
      <c r="B101" s="65"/>
      <c r="C101" s="6">
        <v>68.1</v>
      </c>
      <c r="D101" s="6">
        <v>68.1</v>
      </c>
      <c r="E101" s="6">
        <v>61.2</v>
      </c>
      <c r="F101" s="71"/>
      <c r="G101" s="72">
        <f>E101/C101</f>
        <v>0.8986784140969164</v>
      </c>
      <c r="H101" s="72" t="e">
        <f>E101/#REF!</f>
        <v>#REF!</v>
      </c>
      <c r="I101" s="72" t="e">
        <f>E101/#REF!</f>
        <v>#REF!</v>
      </c>
      <c r="J101" s="73">
        <f>E101/C101</f>
        <v>0.8986784140969164</v>
      </c>
      <c r="K101" s="73">
        <f>E101/D101</f>
        <v>0.8986784140969164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</row>
    <row r="102" spans="1:11" s="9" customFormat="1" ht="12" customHeight="1">
      <c r="A102" s="69" t="s">
        <v>56</v>
      </c>
      <c r="B102" s="65"/>
      <c r="C102" s="29">
        <v>341.5</v>
      </c>
      <c r="D102" s="29">
        <v>341.5</v>
      </c>
      <c r="E102" s="29">
        <v>307.4</v>
      </c>
      <c r="F102" s="71"/>
      <c r="G102" s="72">
        <f>E102/C102</f>
        <v>0.9001464128843337</v>
      </c>
      <c r="H102" s="5"/>
      <c r="I102" s="5"/>
      <c r="J102" s="73">
        <f>E102/C102</f>
        <v>0.9001464128843337</v>
      </c>
      <c r="K102" s="73">
        <f>E102/D102</f>
        <v>0.9001464128843337</v>
      </c>
    </row>
    <row r="103" spans="1:11" s="9" customFormat="1" ht="26.25">
      <c r="A103" s="19" t="s">
        <v>85</v>
      </c>
      <c r="B103" s="27" t="s">
        <v>101</v>
      </c>
      <c r="C103" s="4">
        <f>C104+C105+C106+C107+C108+C109+C110+C111+C112</f>
        <v>10102.4</v>
      </c>
      <c r="D103" s="4">
        <f>D104+D105+D106+D107+D108+D109+D110+D111+D112</f>
        <v>10102.4</v>
      </c>
      <c r="E103" s="12">
        <f>E104+E105+E106+E107+E108+E109+E110+E111+E112</f>
        <v>2880.5</v>
      </c>
      <c r="F103" s="12">
        <f>F104+F105+F106+F107+F108+F109+F110+F111+F112</f>
        <v>1117.6999999999998</v>
      </c>
      <c r="G103" s="5">
        <f>E103/C103</f>
        <v>0.28513026607538805</v>
      </c>
      <c r="H103" s="16"/>
      <c r="I103" s="16"/>
      <c r="J103" s="15">
        <f>E103/C103</f>
        <v>0.28513026607538805</v>
      </c>
      <c r="K103" s="15">
        <f>E103/D103</f>
        <v>0.28513026607538805</v>
      </c>
    </row>
    <row r="104" spans="1:11" s="9" customFormat="1" ht="12.75">
      <c r="A104" s="69" t="s">
        <v>48</v>
      </c>
      <c r="B104" s="75"/>
      <c r="C104" s="75">
        <v>1024.7</v>
      </c>
      <c r="D104" s="76">
        <v>1024.7</v>
      </c>
      <c r="E104" s="74">
        <v>368.9</v>
      </c>
      <c r="F104" s="74">
        <v>81.1</v>
      </c>
      <c r="G104" s="72">
        <f>E104/C104</f>
        <v>0.36000780716307207</v>
      </c>
      <c r="H104" s="5"/>
      <c r="I104" s="5"/>
      <c r="J104" s="73">
        <f>E104/C104</f>
        <v>0.36000780716307207</v>
      </c>
      <c r="K104" s="73">
        <f>E104/D104</f>
        <v>0.36000780716307207</v>
      </c>
    </row>
    <row r="105" spans="1:11" s="9" customFormat="1" ht="12.75">
      <c r="A105" s="69" t="s">
        <v>49</v>
      </c>
      <c r="B105" s="75"/>
      <c r="C105" s="75">
        <v>1523.6</v>
      </c>
      <c r="D105" s="76">
        <v>1523.6</v>
      </c>
      <c r="E105" s="74">
        <v>429.2</v>
      </c>
      <c r="F105" s="74">
        <v>120.6</v>
      </c>
      <c r="G105" s="72">
        <f>E105/C105</f>
        <v>0.28170123391966395</v>
      </c>
      <c r="H105" s="5"/>
      <c r="I105" s="5"/>
      <c r="J105" s="73">
        <f>E105/C105</f>
        <v>0.28170123391966395</v>
      </c>
      <c r="K105" s="73">
        <f>E105/D105</f>
        <v>0.28170123391966395</v>
      </c>
    </row>
    <row r="106" spans="1:11" s="9" customFormat="1" ht="12.75">
      <c r="A106" s="69" t="s">
        <v>50</v>
      </c>
      <c r="B106" s="75"/>
      <c r="C106" s="76">
        <v>601.2</v>
      </c>
      <c r="D106" s="76">
        <v>601.2</v>
      </c>
      <c r="E106" s="74">
        <v>142.7</v>
      </c>
      <c r="F106" s="74">
        <v>47.6</v>
      </c>
      <c r="G106" s="72">
        <f>E106/C106</f>
        <v>0.23735861610113104</v>
      </c>
      <c r="H106" s="5"/>
      <c r="I106" s="5"/>
      <c r="J106" s="73">
        <f>E106/C106</f>
        <v>0.23735861610113104</v>
      </c>
      <c r="K106" s="73">
        <f>E106/D106</f>
        <v>0.23735861610113104</v>
      </c>
    </row>
    <row r="107" spans="1:11" s="9" customFormat="1" ht="12.75">
      <c r="A107" s="69" t="s">
        <v>51</v>
      </c>
      <c r="B107" s="75"/>
      <c r="C107" s="75">
        <v>290.3</v>
      </c>
      <c r="D107" s="76">
        <v>290.3</v>
      </c>
      <c r="E107" s="74">
        <v>23</v>
      </c>
      <c r="F107" s="74"/>
      <c r="G107" s="72">
        <f>E107/C107</f>
        <v>0.0792283844299001</v>
      </c>
      <c r="H107" s="5"/>
      <c r="I107" s="5"/>
      <c r="J107" s="73">
        <f>E107/C107</f>
        <v>0.0792283844299001</v>
      </c>
      <c r="K107" s="73">
        <f>E107/D107</f>
        <v>0.0792283844299001</v>
      </c>
    </row>
    <row r="108" spans="1:11" s="9" customFormat="1" ht="12.75">
      <c r="A108" s="69" t="s">
        <v>52</v>
      </c>
      <c r="B108" s="75"/>
      <c r="C108" s="75">
        <v>616.2</v>
      </c>
      <c r="D108" s="76">
        <v>616.2</v>
      </c>
      <c r="E108" s="74">
        <v>190.4</v>
      </c>
      <c r="F108" s="74">
        <v>48.8</v>
      </c>
      <c r="G108" s="72">
        <f>E108/C108</f>
        <v>0.30899058747160013</v>
      </c>
      <c r="H108" s="30"/>
      <c r="I108" s="30"/>
      <c r="J108" s="73">
        <f>E108/C108</f>
        <v>0.30899058747160013</v>
      </c>
      <c r="K108" s="73">
        <f>E108/D108</f>
        <v>0.30899058747160013</v>
      </c>
    </row>
    <row r="109" spans="1:11" s="9" customFormat="1" ht="12.75">
      <c r="A109" s="69" t="s">
        <v>53</v>
      </c>
      <c r="B109" s="75"/>
      <c r="C109" s="75">
        <v>2867.4</v>
      </c>
      <c r="D109" s="76">
        <v>2867.4</v>
      </c>
      <c r="E109" s="74">
        <v>926.2</v>
      </c>
      <c r="F109" s="74">
        <v>454</v>
      </c>
      <c r="G109" s="72">
        <f>E109/C109</f>
        <v>0.323010392690242</v>
      </c>
      <c r="H109" s="5"/>
      <c r="I109" s="5"/>
      <c r="J109" s="73">
        <f>E109/C109</f>
        <v>0.323010392690242</v>
      </c>
      <c r="K109" s="73">
        <f>E109/D109</f>
        <v>0.323010392690242</v>
      </c>
    </row>
    <row r="110" spans="1:11" s="9" customFormat="1" ht="12.75">
      <c r="A110" s="69" t="s">
        <v>54</v>
      </c>
      <c r="B110" s="75"/>
      <c r="C110" s="75">
        <v>869.9</v>
      </c>
      <c r="D110" s="76">
        <v>869.9</v>
      </c>
      <c r="E110" s="74">
        <v>68.9</v>
      </c>
      <c r="F110" s="74"/>
      <c r="G110" s="72">
        <f>E110/C110</f>
        <v>0.07920450626508795</v>
      </c>
      <c r="H110" s="5"/>
      <c r="I110" s="5"/>
      <c r="J110" s="73">
        <f>E110/C110</f>
        <v>0.07920450626508795</v>
      </c>
      <c r="K110" s="73">
        <f>E110/D110</f>
        <v>0.07920450626508795</v>
      </c>
    </row>
    <row r="111" spans="1:11" s="9" customFormat="1" ht="12.75">
      <c r="A111" s="69" t="s">
        <v>55</v>
      </c>
      <c r="B111" s="75"/>
      <c r="C111" s="75">
        <v>2309.1</v>
      </c>
      <c r="D111" s="76">
        <v>2309.1</v>
      </c>
      <c r="E111" s="74">
        <v>731.2</v>
      </c>
      <c r="F111" s="74">
        <v>365.6</v>
      </c>
      <c r="G111" s="72">
        <f>E111/C111</f>
        <v>0.3166601706292495</v>
      </c>
      <c r="H111" s="5"/>
      <c r="I111" s="5"/>
      <c r="J111" s="73">
        <f>E111/C111</f>
        <v>0.3166601706292495</v>
      </c>
      <c r="K111" s="73">
        <f>E111/D111</f>
        <v>0.3166601706292495</v>
      </c>
    </row>
    <row r="112" spans="1:11" s="9" customFormat="1" ht="12.75">
      <c r="A112" s="86" t="s">
        <v>56</v>
      </c>
      <c r="B112" s="65"/>
      <c r="C112" s="65"/>
      <c r="D112" s="74"/>
      <c r="E112" s="74"/>
      <c r="F112" s="74"/>
      <c r="G112" s="72"/>
      <c r="H112" s="5"/>
      <c r="I112" s="5"/>
      <c r="J112" s="73"/>
      <c r="K112" s="73"/>
    </row>
    <row r="113" spans="1:11" s="9" customFormat="1" ht="12.75">
      <c r="A113" s="115" t="s">
        <v>63</v>
      </c>
      <c r="B113" s="116"/>
      <c r="C113" s="12">
        <f>C114+C115+C116+C117+C118+C119+C120+C121+C122</f>
        <v>23767.899999999998</v>
      </c>
      <c r="D113" s="12">
        <f>D114+D115+D116+D117+D118+D119+D120+D121+D122</f>
        <v>23767.899999999998</v>
      </c>
      <c r="E113" s="12">
        <f>E114+E115+E116+E117+E118+E119+E120+E121+E122</f>
        <v>6604.4</v>
      </c>
      <c r="F113" s="12">
        <f>F114+F115+F116+F117+F118+F119+F120+F121+F122</f>
        <v>2053.2999999999997</v>
      </c>
      <c r="G113" s="30">
        <f>E113/C113</f>
        <v>0.27787057333630655</v>
      </c>
      <c r="H113" s="5" t="e">
        <f>E113/#REF!</f>
        <v>#REF!</v>
      </c>
      <c r="I113" s="5" t="e">
        <f>E113/#REF!</f>
        <v>#REF!</v>
      </c>
      <c r="J113" s="15">
        <f>E113/C113</f>
        <v>0.27787057333630655</v>
      </c>
      <c r="K113" s="15">
        <f>E113/D113</f>
        <v>0.27787057333630655</v>
      </c>
    </row>
    <row r="114" spans="1:11" s="9" customFormat="1" ht="12.75">
      <c r="A114" s="20" t="s">
        <v>48</v>
      </c>
      <c r="B114" s="21"/>
      <c r="C114" s="4">
        <f aca="true" t="shared" si="0" ref="C114:F119">C94+C84+C104</f>
        <v>2930.1</v>
      </c>
      <c r="D114" s="4">
        <f t="shared" si="0"/>
        <v>2930.1</v>
      </c>
      <c r="E114" s="4">
        <f t="shared" si="0"/>
        <v>962.8</v>
      </c>
      <c r="F114" s="4">
        <f t="shared" si="0"/>
        <v>221.79999999999998</v>
      </c>
      <c r="G114" s="30">
        <f>E114/C114</f>
        <v>0.3285894679362479</v>
      </c>
      <c r="H114" s="5" t="e">
        <f>E114/#REF!</f>
        <v>#REF!</v>
      </c>
      <c r="I114" s="5" t="e">
        <f>E114/#REF!</f>
        <v>#REF!</v>
      </c>
      <c r="J114" s="15">
        <f>E114/C114</f>
        <v>0.3285894679362479</v>
      </c>
      <c r="K114" s="15">
        <f>E114/D114</f>
        <v>0.3285894679362479</v>
      </c>
    </row>
    <row r="115" spans="1:11" s="9" customFormat="1" ht="12.75">
      <c r="A115" s="20" t="s">
        <v>49</v>
      </c>
      <c r="B115" s="11"/>
      <c r="C115" s="4">
        <f t="shared" si="0"/>
        <v>2681.1</v>
      </c>
      <c r="D115" s="4">
        <f t="shared" si="0"/>
        <v>2681.1</v>
      </c>
      <c r="E115" s="4">
        <f t="shared" si="0"/>
        <v>773.5</v>
      </c>
      <c r="F115" s="4">
        <f t="shared" si="0"/>
        <v>204</v>
      </c>
      <c r="G115" s="30">
        <f>E115/C115</f>
        <v>0.2885009884002835</v>
      </c>
      <c r="H115" s="5" t="e">
        <f>E115/#REF!</f>
        <v>#REF!</v>
      </c>
      <c r="I115" s="5" t="e">
        <f>E115/#REF!</f>
        <v>#REF!</v>
      </c>
      <c r="J115" s="15">
        <f>E115/C115</f>
        <v>0.2885009884002835</v>
      </c>
      <c r="K115" s="15">
        <f>E115/D115</f>
        <v>0.2885009884002835</v>
      </c>
    </row>
    <row r="116" spans="1:11" s="9" customFormat="1" ht="12.75">
      <c r="A116" s="20" t="s">
        <v>50</v>
      </c>
      <c r="B116" s="11"/>
      <c r="C116" s="4">
        <f t="shared" si="0"/>
        <v>2646.7</v>
      </c>
      <c r="D116" s="4">
        <f t="shared" si="0"/>
        <v>2646.7</v>
      </c>
      <c r="E116" s="4">
        <f t="shared" si="0"/>
        <v>598.9</v>
      </c>
      <c r="F116" s="4">
        <f t="shared" si="0"/>
        <v>199</v>
      </c>
      <c r="G116" s="30">
        <f>E116/C116</f>
        <v>0.22628178486417047</v>
      </c>
      <c r="H116" s="5" t="e">
        <f>E116/#REF!</f>
        <v>#REF!</v>
      </c>
      <c r="I116" s="5" t="e">
        <f>E116/#REF!</f>
        <v>#REF!</v>
      </c>
      <c r="J116" s="15">
        <f>E116/C116</f>
        <v>0.22628178486417047</v>
      </c>
      <c r="K116" s="15">
        <f>E116/D116</f>
        <v>0.22628178486417047</v>
      </c>
    </row>
    <row r="117" spans="1:11" s="9" customFormat="1" ht="12.75">
      <c r="A117" s="20" t="s">
        <v>51</v>
      </c>
      <c r="B117" s="21"/>
      <c r="C117" s="4">
        <f t="shared" si="0"/>
        <v>2038.3999999999999</v>
      </c>
      <c r="D117" s="4">
        <f t="shared" si="0"/>
        <v>2038.3999999999999</v>
      </c>
      <c r="E117" s="4">
        <f t="shared" si="0"/>
        <v>369.3</v>
      </c>
      <c r="F117" s="4">
        <f t="shared" si="0"/>
        <v>78.2</v>
      </c>
      <c r="G117" s="30">
        <f>E117/C117</f>
        <v>0.18117150706436422</v>
      </c>
      <c r="H117" s="5" t="e">
        <f>E117/#REF!</f>
        <v>#REF!</v>
      </c>
      <c r="I117" s="5" t="e">
        <f>E117/#REF!</f>
        <v>#REF!</v>
      </c>
      <c r="J117" s="15">
        <f>E117/C117</f>
        <v>0.18117150706436422</v>
      </c>
      <c r="K117" s="15">
        <f>E117/D117</f>
        <v>0.18117150706436422</v>
      </c>
    </row>
    <row r="118" spans="1:11" s="9" customFormat="1" ht="12.75">
      <c r="A118" s="20" t="s">
        <v>52</v>
      </c>
      <c r="B118" s="11"/>
      <c r="C118" s="4">
        <f t="shared" si="0"/>
        <v>2545.2</v>
      </c>
      <c r="D118" s="4">
        <f t="shared" si="0"/>
        <v>2545.2</v>
      </c>
      <c r="E118" s="4">
        <f t="shared" si="0"/>
        <v>679.2</v>
      </c>
      <c r="F118" s="4">
        <f t="shared" si="0"/>
        <v>191.3</v>
      </c>
      <c r="G118" s="30">
        <f>E118/C118</f>
        <v>0.2668552569542669</v>
      </c>
      <c r="H118" s="5" t="e">
        <f>E118/#REF!</f>
        <v>#REF!</v>
      </c>
      <c r="I118" s="5" t="e">
        <f>E118/#REF!</f>
        <v>#REF!</v>
      </c>
      <c r="J118" s="15">
        <f>E118/C118</f>
        <v>0.2668552569542669</v>
      </c>
      <c r="K118" s="15">
        <f>E118/D118</f>
        <v>0.2668552569542669</v>
      </c>
    </row>
    <row r="119" spans="1:11" s="9" customFormat="1" ht="12.75">
      <c r="A119" s="20" t="s">
        <v>53</v>
      </c>
      <c r="B119" s="11"/>
      <c r="C119" s="4">
        <f t="shared" si="0"/>
        <v>3820.8</v>
      </c>
      <c r="D119" s="4">
        <f t="shared" si="0"/>
        <v>3820.8</v>
      </c>
      <c r="E119" s="4">
        <f t="shared" si="0"/>
        <v>1217.5</v>
      </c>
      <c r="F119" s="4">
        <f t="shared" si="0"/>
        <v>548.4</v>
      </c>
      <c r="G119" s="30">
        <f>E119/C119</f>
        <v>0.3186505443886097</v>
      </c>
      <c r="H119" s="5" t="e">
        <f>E119/#REF!</f>
        <v>#REF!</v>
      </c>
      <c r="I119" s="5" t="e">
        <f>E119/#REF!</f>
        <v>#REF!</v>
      </c>
      <c r="J119" s="15">
        <f>E119/C119</f>
        <v>0.3186505443886097</v>
      </c>
      <c r="K119" s="15">
        <f>E119/D119</f>
        <v>0.3186505443886097</v>
      </c>
    </row>
    <row r="120" spans="1:11" s="9" customFormat="1" ht="12.75">
      <c r="A120" s="20" t="s">
        <v>54</v>
      </c>
      <c r="B120" s="11"/>
      <c r="C120" s="4">
        <f>C100+C90+C110</f>
        <v>2981.1</v>
      </c>
      <c r="D120" s="4">
        <f>D100+D90+D110</f>
        <v>2981.1</v>
      </c>
      <c r="E120" s="4">
        <f>E100+E90+E110</f>
        <v>538.1</v>
      </c>
      <c r="F120" s="4">
        <f>F100+F90+F110</f>
        <v>95.1</v>
      </c>
      <c r="G120" s="30">
        <f>E120/C120</f>
        <v>0.1805038408641106</v>
      </c>
      <c r="H120" s="5" t="e">
        <f>E120/#REF!</f>
        <v>#REF!</v>
      </c>
      <c r="I120" s="5" t="e">
        <f>E120/#REF!</f>
        <v>#REF!</v>
      </c>
      <c r="J120" s="15">
        <f>E120/C120</f>
        <v>0.1805038408641106</v>
      </c>
      <c r="K120" s="15">
        <f>E120/D120</f>
        <v>0.1805038408641106</v>
      </c>
    </row>
    <row r="121" spans="1:249" s="9" customFormat="1" ht="12.75">
      <c r="A121" s="20" t="s">
        <v>55</v>
      </c>
      <c r="B121" s="11"/>
      <c r="C121" s="4">
        <f>C101+C91+C111</f>
        <v>3783</v>
      </c>
      <c r="D121" s="4">
        <f>D101+D91+D111</f>
        <v>3783</v>
      </c>
      <c r="E121" s="4">
        <f>E101+E91+E111</f>
        <v>1157.7</v>
      </c>
      <c r="F121" s="4">
        <f>F101+F91+F111</f>
        <v>515.5</v>
      </c>
      <c r="G121" s="30">
        <f>E121/C121</f>
        <v>0.3060269627279937</v>
      </c>
      <c r="H121" s="5" t="e">
        <f>E121/#REF!</f>
        <v>#REF!</v>
      </c>
      <c r="I121" s="5" t="e">
        <f>E121/#REF!</f>
        <v>#REF!</v>
      </c>
      <c r="J121" s="15">
        <f>E121/C121</f>
        <v>0.3060269627279937</v>
      </c>
      <c r="K121" s="15">
        <f>E121/D121</f>
        <v>0.3060269627279937</v>
      </c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</row>
    <row r="122" spans="1:249" s="9" customFormat="1" ht="12.75">
      <c r="A122" s="20" t="s">
        <v>56</v>
      </c>
      <c r="B122" s="11"/>
      <c r="C122" s="4">
        <f>C102+C92+C112</f>
        <v>341.5</v>
      </c>
      <c r="D122" s="4">
        <f>D102+D92+D112</f>
        <v>341.5</v>
      </c>
      <c r="E122" s="4">
        <f>E102+E92+E112</f>
        <v>307.4</v>
      </c>
      <c r="F122" s="4">
        <f>F102+F92+F112</f>
        <v>0</v>
      </c>
      <c r="G122" s="30">
        <f>E122/C122</f>
        <v>0.9001464128843337</v>
      </c>
      <c r="H122" s="16" t="e">
        <f>E122/#REF!</f>
        <v>#REF!</v>
      </c>
      <c r="I122" s="16" t="e">
        <f>E122/#REF!</f>
        <v>#REF!</v>
      </c>
      <c r="J122" s="15">
        <f>E122/C122</f>
        <v>0.9001464128843337</v>
      </c>
      <c r="K122" s="15">
        <f>E122/D122</f>
        <v>0.9001464128843337</v>
      </c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</row>
    <row r="123" spans="1:249" s="9" customFormat="1" ht="16.5">
      <c r="A123" s="117" t="s">
        <v>41</v>
      </c>
      <c r="B123" s="118"/>
      <c r="C123" s="17">
        <f>C113+C73</f>
        <v>59287</v>
      </c>
      <c r="D123" s="17">
        <f>D113+D73</f>
        <v>59287</v>
      </c>
      <c r="E123" s="17">
        <f>E113+E73</f>
        <v>12975.199999999999</v>
      </c>
      <c r="F123" s="87">
        <f>F113+F73</f>
        <v>3832.5999999999995</v>
      </c>
      <c r="G123" s="18">
        <f>E123/C123</f>
        <v>0.21885404894833604</v>
      </c>
      <c r="H123" s="18" t="e">
        <f>E123/#REF!</f>
        <v>#REF!</v>
      </c>
      <c r="I123" s="18" t="e">
        <f>E123/#REF!</f>
        <v>#REF!</v>
      </c>
      <c r="J123" s="89">
        <f>E123/C123</f>
        <v>0.21885404894833604</v>
      </c>
      <c r="K123" s="89">
        <f>E123/D123</f>
        <v>0.21885404894833604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</row>
    <row r="124" spans="1:249" s="9" customFormat="1" ht="16.5">
      <c r="A124" s="22" t="s">
        <v>48</v>
      </c>
      <c r="B124" s="23"/>
      <c r="C124" s="24">
        <f>C74+C114</f>
        <v>5166.4</v>
      </c>
      <c r="D124" s="24">
        <f>D74+D114</f>
        <v>5166.4</v>
      </c>
      <c r="E124" s="24">
        <f>E74+E114</f>
        <v>1440.1999999999998</v>
      </c>
      <c r="F124" s="88">
        <f>F74+F114</f>
        <v>357.4</v>
      </c>
      <c r="G124" s="53">
        <f>E124/C124</f>
        <v>0.27876277485289563</v>
      </c>
      <c r="H124" s="53" t="e">
        <f>E124/#REF!</f>
        <v>#REF!</v>
      </c>
      <c r="I124" s="53" t="e">
        <f>E124/#REF!</f>
        <v>#REF!</v>
      </c>
      <c r="J124" s="89">
        <f>E124/C124</f>
        <v>0.27876277485289563</v>
      </c>
      <c r="K124" s="89">
        <f>E124/D124</f>
        <v>0.27876277485289563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</row>
    <row r="125" spans="1:249" s="9" customFormat="1" ht="16.5">
      <c r="A125" s="22" t="s">
        <v>49</v>
      </c>
      <c r="B125" s="23"/>
      <c r="C125" s="24">
        <f>C75+C115</f>
        <v>3726.6</v>
      </c>
      <c r="D125" s="24">
        <f>D75+D115</f>
        <v>3726.6</v>
      </c>
      <c r="E125" s="24">
        <f>E75+E115</f>
        <v>1026.3</v>
      </c>
      <c r="F125" s="88">
        <f>F75+F115</f>
        <v>262.5</v>
      </c>
      <c r="G125" s="53">
        <f>E125/C125</f>
        <v>0.2753984865561101</v>
      </c>
      <c r="H125" s="53" t="e">
        <f>E125/#REF!</f>
        <v>#REF!</v>
      </c>
      <c r="I125" s="53" t="e">
        <f>E125/#REF!</f>
        <v>#REF!</v>
      </c>
      <c r="J125" s="89">
        <f>E125/C125</f>
        <v>0.2753984865561101</v>
      </c>
      <c r="K125" s="89">
        <f>E125/D125</f>
        <v>0.2753984865561101</v>
      </c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</row>
    <row r="126" spans="1:249" s="9" customFormat="1" ht="16.5">
      <c r="A126" s="22" t="s">
        <v>50</v>
      </c>
      <c r="B126" s="23"/>
      <c r="C126" s="24">
        <f>C76+C116</f>
        <v>4495.7</v>
      </c>
      <c r="D126" s="24">
        <f>D76+D116</f>
        <v>4495.7</v>
      </c>
      <c r="E126" s="24">
        <f>E76+E116</f>
        <v>913.8</v>
      </c>
      <c r="F126" s="88">
        <f>F76+F116</f>
        <v>299.7</v>
      </c>
      <c r="G126" s="53">
        <f>E126/C126</f>
        <v>0.2032608937429099</v>
      </c>
      <c r="H126" s="53" t="e">
        <f>E126/#REF!</f>
        <v>#REF!</v>
      </c>
      <c r="I126" s="53" t="e">
        <f>E126/#REF!</f>
        <v>#REF!</v>
      </c>
      <c r="J126" s="89">
        <f>E126/C126</f>
        <v>0.2032608937429099</v>
      </c>
      <c r="K126" s="89">
        <f>E126/D126</f>
        <v>0.2032608937429099</v>
      </c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</row>
    <row r="127" spans="1:249" s="9" customFormat="1" ht="16.5">
      <c r="A127" s="22" t="s">
        <v>51</v>
      </c>
      <c r="B127" s="23"/>
      <c r="C127" s="24">
        <f>C77+C117</f>
        <v>4063.5999999999995</v>
      </c>
      <c r="D127" s="24">
        <f>D77+D117</f>
        <v>4063.5999999999995</v>
      </c>
      <c r="E127" s="24">
        <f>E77+E117</f>
        <v>957.4000000000001</v>
      </c>
      <c r="F127" s="88">
        <f>F77+F117</f>
        <v>219.3</v>
      </c>
      <c r="G127" s="53">
        <f>E127/C127</f>
        <v>0.23560389802145887</v>
      </c>
      <c r="H127" s="53" t="e">
        <f>E127/#REF!</f>
        <v>#REF!</v>
      </c>
      <c r="I127" s="53" t="e">
        <f>E127/#REF!</f>
        <v>#REF!</v>
      </c>
      <c r="J127" s="89">
        <f>E127/C127</f>
        <v>0.23560389802145887</v>
      </c>
      <c r="K127" s="89">
        <f>E127/D127</f>
        <v>0.23560389802145887</v>
      </c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</row>
    <row r="128" spans="1:249" s="9" customFormat="1" ht="16.5">
      <c r="A128" s="22" t="s">
        <v>52</v>
      </c>
      <c r="B128" s="23"/>
      <c r="C128" s="24">
        <f>C78+C118</f>
        <v>3650</v>
      </c>
      <c r="D128" s="24">
        <f>D78+D118</f>
        <v>3650</v>
      </c>
      <c r="E128" s="24">
        <f>E78+E118</f>
        <v>934.7</v>
      </c>
      <c r="F128" s="88">
        <f>F78+F118</f>
        <v>267</v>
      </c>
      <c r="G128" s="53">
        <f>E128/C128</f>
        <v>0.2560821917808219</v>
      </c>
      <c r="H128" s="53" t="e">
        <f>E128/#REF!</f>
        <v>#REF!</v>
      </c>
      <c r="I128" s="53" t="e">
        <f>E128/#REF!</f>
        <v>#REF!</v>
      </c>
      <c r="J128" s="89">
        <f>E128/C128</f>
        <v>0.2560821917808219</v>
      </c>
      <c r="K128" s="89">
        <f>E128/D128</f>
        <v>0.2560821917808219</v>
      </c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</row>
    <row r="129" spans="1:249" s="9" customFormat="1" ht="16.5">
      <c r="A129" s="22" t="s">
        <v>53</v>
      </c>
      <c r="B129" s="23"/>
      <c r="C129" s="24">
        <f>C79+C119</f>
        <v>6299.5</v>
      </c>
      <c r="D129" s="24">
        <f>D79+D119</f>
        <v>6299.5</v>
      </c>
      <c r="E129" s="24">
        <f>E79+E119</f>
        <v>1771.1999999999998</v>
      </c>
      <c r="F129" s="88">
        <f>F79+F119</f>
        <v>706.5</v>
      </c>
      <c r="G129" s="53">
        <f>E129/C129</f>
        <v>0.28116517183903483</v>
      </c>
      <c r="H129" s="53" t="e">
        <f>E129/#REF!</f>
        <v>#REF!</v>
      </c>
      <c r="I129" s="53" t="e">
        <f>E129/#REF!</f>
        <v>#REF!</v>
      </c>
      <c r="J129" s="89">
        <f>E129/C129</f>
        <v>0.28116517183903483</v>
      </c>
      <c r="K129" s="89">
        <f>E129/D129</f>
        <v>0.28116517183903483</v>
      </c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</row>
    <row r="130" spans="1:249" s="9" customFormat="1" ht="16.5">
      <c r="A130" s="22" t="s">
        <v>54</v>
      </c>
      <c r="B130" s="23"/>
      <c r="C130" s="24">
        <f>C80+C120</f>
        <v>4216.4</v>
      </c>
      <c r="D130" s="24">
        <f>D80+D120</f>
        <v>4216.4</v>
      </c>
      <c r="E130" s="24">
        <f>E80+E120</f>
        <v>871.3000000000001</v>
      </c>
      <c r="F130" s="88">
        <f>F80+F120</f>
        <v>192.9</v>
      </c>
      <c r="G130" s="53">
        <f>E130/C130</f>
        <v>0.2066454795560194</v>
      </c>
      <c r="H130" s="53" t="e">
        <f>E130/#REF!</f>
        <v>#REF!</v>
      </c>
      <c r="I130" s="53" t="e">
        <f>E130/#REF!</f>
        <v>#REF!</v>
      </c>
      <c r="J130" s="89">
        <f>E130/C130</f>
        <v>0.2066454795560194</v>
      </c>
      <c r="K130" s="89">
        <f>E130/D130</f>
        <v>0.2066454795560194</v>
      </c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</row>
    <row r="131" spans="1:249" s="9" customFormat="1" ht="16.5">
      <c r="A131" s="22" t="s">
        <v>55</v>
      </c>
      <c r="B131" s="23"/>
      <c r="C131" s="24">
        <f>C81+C121</f>
        <v>5559.7</v>
      </c>
      <c r="D131" s="24">
        <f>D81+D121</f>
        <v>5559.7</v>
      </c>
      <c r="E131" s="24">
        <f>E81+E121</f>
        <v>1630.7</v>
      </c>
      <c r="F131" s="88">
        <f>F81+F121</f>
        <v>614.6</v>
      </c>
      <c r="G131" s="53">
        <f>E131/C131</f>
        <v>0.29330719283414575</v>
      </c>
      <c r="H131" s="53" t="e">
        <f>E131/#REF!</f>
        <v>#REF!</v>
      </c>
      <c r="I131" s="53" t="e">
        <f>E131/#REF!</f>
        <v>#REF!</v>
      </c>
      <c r="J131" s="89">
        <f>E131/C131</f>
        <v>0.29330719283414575</v>
      </c>
      <c r="K131" s="89">
        <f>E131/D131</f>
        <v>0.29330719283414575</v>
      </c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</row>
    <row r="132" spans="1:249" s="9" customFormat="1" ht="16.5">
      <c r="A132" s="25" t="s">
        <v>56</v>
      </c>
      <c r="B132" s="23"/>
      <c r="C132" s="24">
        <f>C82+C122</f>
        <v>22109.1</v>
      </c>
      <c r="D132" s="24">
        <f>D82+D122</f>
        <v>22109.1</v>
      </c>
      <c r="E132" s="24">
        <f>E82+E122</f>
        <v>3429.6</v>
      </c>
      <c r="F132" s="24">
        <f>F82+F122</f>
        <v>912.6999999999999</v>
      </c>
      <c r="G132" s="53">
        <f>E132/C132</f>
        <v>0.15512164674274395</v>
      </c>
      <c r="H132" s="53" t="e">
        <f>E132/#REF!</f>
        <v>#REF!</v>
      </c>
      <c r="I132" s="53" t="e">
        <f>E132/#REF!</f>
        <v>#REF!</v>
      </c>
      <c r="J132" s="89">
        <f>E132/C132</f>
        <v>0.15512164674274395</v>
      </c>
      <c r="K132" s="89">
        <f>E132/D132</f>
        <v>0.15512164674274395</v>
      </c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</row>
    <row r="133" spans="1:249" s="9" customFormat="1" ht="12.75">
      <c r="A133" s="62"/>
      <c r="B133" s="62"/>
      <c r="C133" s="62"/>
      <c r="D133" s="62"/>
      <c r="E133" s="62"/>
      <c r="F133" s="62"/>
      <c r="G133" s="62"/>
      <c r="H133" s="77"/>
      <c r="I133" s="77"/>
      <c r="J133" s="125"/>
      <c r="K133" s="77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</row>
    <row r="134" spans="1:249" s="9" customFormat="1" ht="12.75">
      <c r="A134" s="62"/>
      <c r="B134" s="62"/>
      <c r="C134" s="62"/>
      <c r="D134" s="62"/>
      <c r="E134" s="62"/>
      <c r="F134" s="62"/>
      <c r="G134" s="62"/>
      <c r="H134" s="77"/>
      <c r="I134" s="77"/>
      <c r="J134" s="77"/>
      <c r="K134" s="77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</row>
    <row r="135" spans="8:11" ht="12.75">
      <c r="H135" s="77"/>
      <c r="I135" s="77"/>
      <c r="J135" s="77"/>
      <c r="K135" s="77"/>
    </row>
    <row r="136" spans="8:11" ht="12.75">
      <c r="H136" s="77"/>
      <c r="I136" s="77"/>
      <c r="J136" s="77"/>
      <c r="K136" s="77"/>
    </row>
    <row r="137" spans="8:11" ht="12.75">
      <c r="H137" s="77"/>
      <c r="I137" s="77"/>
      <c r="J137" s="77"/>
      <c r="K137" s="77"/>
    </row>
    <row r="138" spans="8:11" ht="12.75">
      <c r="H138" s="77"/>
      <c r="I138" s="77"/>
      <c r="J138" s="77"/>
      <c r="K138" s="77"/>
    </row>
    <row r="139" spans="8:11" ht="12.75">
      <c r="H139" s="77"/>
      <c r="I139" s="77"/>
      <c r="J139" s="77"/>
      <c r="K139" s="77"/>
    </row>
    <row r="140" spans="8:11" ht="12.75">
      <c r="H140" s="77"/>
      <c r="I140" s="77"/>
      <c r="J140" s="77"/>
      <c r="K140" s="77"/>
    </row>
    <row r="141" spans="8:11" ht="12.75">
      <c r="H141" s="77"/>
      <c r="I141" s="77"/>
      <c r="J141" s="77"/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</sheetData>
  <sheetProtection/>
  <mergeCells count="11">
    <mergeCell ref="A123:B123"/>
    <mergeCell ref="A72:B72"/>
    <mergeCell ref="A73:B73"/>
    <mergeCell ref="A113:B113"/>
    <mergeCell ref="A65:B65"/>
    <mergeCell ref="C3:C4"/>
    <mergeCell ref="A1:F1"/>
    <mergeCell ref="A2:F2"/>
    <mergeCell ref="D3:D4"/>
    <mergeCell ref="B3:B4"/>
    <mergeCell ref="A3:A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2015-04-14T04:02:53Z</dcterms:modified>
  <cp:category/>
  <cp:version/>
  <cp:contentType/>
  <cp:contentStatus/>
</cp:coreProperties>
</file>