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1"/>
  </bookViews>
  <sheets>
    <sheet name="консолидированный" sheetId="1" r:id="rId1"/>
    <sheet name="районный" sheetId="2" r:id="rId2"/>
    <sheet name="поселения" sheetId="3" r:id="rId3"/>
  </sheets>
  <definedNames/>
  <calcPr fullCalcOnLoad="1" refMode="R1C1"/>
</workbook>
</file>

<file path=xl/sharedStrings.xml><?xml version="1.0" encoding="utf-8"?>
<sst xmlns="http://schemas.openxmlformats.org/spreadsheetml/2006/main" count="304" uniqueCount="115">
  <si>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</si>
  <si>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</si>
  <si>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</si>
  <si>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</si>
  <si>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</si>
  <si>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</si>
  <si>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</si>
  <si>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</si>
  <si>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</si>
  <si>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</si>
  <si>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</si>
  <si>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</si>
  <si>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182 106 06 010 10 0000 110</t>
  </si>
  <si>
    <t>000 108 00 000 00 0000 110</t>
  </si>
  <si>
    <t>Госпошлина</t>
  </si>
  <si>
    <t>000 109 00 000 00 0000 110</t>
  </si>
  <si>
    <t xml:space="preserve">Прочие налоговые доходы 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</si>
  <si>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</si>
  <si>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</si>
  <si>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</si>
  <si>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</si>
  <si>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</si>
  <si>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</si>
  <si>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</si>
  <si>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</si>
  <si>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</si>
  <si>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</si>
  <si>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</si>
  <si>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</si>
  <si>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</si>
  <si>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</si>
  <si>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</si>
  <si>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</si>
  <si>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</si>
  <si>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</si>
  <si>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</si>
  <si>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</si>
  <si>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</si>
  <si>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</si>
  <si>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</si>
  <si>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</si>
  <si>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</si>
  <si>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</si>
  <si>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</si>
  <si>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исполнено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</si>
  <si>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</si>
  <si>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</si>
  <si>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</si>
  <si>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</si>
  <si>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</si>
  <si>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</si>
  <si>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</si>
  <si>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</si>
  <si>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</si>
  <si>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</si>
  <si>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</si>
  <si>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</si>
  <si>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Доходы от продажи земли</t>
  </si>
  <si>
    <t>ИТОГО собственных доходов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</si>
  <si>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</si>
  <si>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</si>
  <si>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</si>
  <si>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</si>
  <si>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</si>
  <si>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% исполнения к  плану года</t>
  </si>
  <si>
    <t>2 02 04000 05 0000 151</t>
  </si>
  <si>
    <t>Иные межбюджетные трансферты</t>
  </si>
  <si>
    <t>366 111 09 045 05 0000 120</t>
  </si>
  <si>
    <t>366 111 05 035 05 0000 120</t>
  </si>
  <si>
    <t>2 19 05000 05 0000 151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</si>
  <si>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</si>
  <si>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</si>
  <si>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</si>
  <si>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% исполнения к уточненному плану года</t>
  </si>
  <si>
    <t>366 111 07 010 05 0000 120</t>
  </si>
  <si>
    <t>Доходы от перечисления части прибыли от МУПов</t>
  </si>
  <si>
    <t>Доходы от продажи имущества</t>
  </si>
  <si>
    <t>366 111 05 013 01 0000 120</t>
  </si>
  <si>
    <t>к плану года</t>
  </si>
  <si>
    <t>к уточненному плану года</t>
  </si>
  <si>
    <t>366 114 06 013 10 0000 420</t>
  </si>
  <si>
    <t>366 114 02 053 05 0000 410</t>
  </si>
  <si>
    <t>100 103 02 020 01 0000 110</t>
  </si>
  <si>
    <t>акцизы на нефтепродукты</t>
  </si>
  <si>
    <t>Акцизы на нефтепродукты</t>
  </si>
  <si>
    <t>2 02 04999 10 0000 151</t>
  </si>
  <si>
    <r>
      <t xml:space="preserve"> </t>
    </r>
    <r>
      <rPr>
        <sz val="12"/>
        <rFont val="Arial Cyr"/>
        <family val="2"/>
      </rPr>
      <t>план на 2015 год</t>
    </r>
  </si>
  <si>
    <t>Земельный налог с юр.лиц</t>
  </si>
  <si>
    <t>Земельный налог с физ.лиц</t>
  </si>
  <si>
    <t>366 111 05 025 05 0000 120</t>
  </si>
  <si>
    <t>план на 2015 год</t>
  </si>
  <si>
    <r>
      <t>уточненный</t>
    </r>
    <r>
      <rPr>
        <b/>
        <sz val="11"/>
        <rFont val="Arial Cyr"/>
        <family val="0"/>
      </rPr>
      <t xml:space="preserve"> </t>
    </r>
    <r>
      <rPr>
        <sz val="11"/>
        <rFont val="Arial Cyr"/>
        <family val="2"/>
      </rPr>
      <t>план на 2015 год</t>
    </r>
  </si>
  <si>
    <t>план на 2015 г</t>
  </si>
  <si>
    <t>уточненный план на 2015 г</t>
  </si>
  <si>
    <t xml:space="preserve">в т.ч </t>
  </si>
  <si>
    <t>январь</t>
  </si>
  <si>
    <t>182 106 06 033 00 0000 110</t>
  </si>
  <si>
    <t>Земельный налог юридич. лиц</t>
  </si>
  <si>
    <t>182 106 06 043 00 0000 110</t>
  </si>
  <si>
    <t>366 111 05 013 13 0000 120</t>
  </si>
  <si>
    <t>366 114 06 013 13 0000 430</t>
  </si>
  <si>
    <t>Иные МБТ бюджетам поселении</t>
  </si>
  <si>
    <t>001 113 02 995 13 0000 130</t>
  </si>
  <si>
    <t>Доходы от компенсации затрат</t>
  </si>
  <si>
    <r>
      <t>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2015 год</t>
    </r>
  </si>
  <si>
    <t>000 113 02 990 00 0000 130</t>
  </si>
  <si>
    <t>2 04 05020 10 0000 180</t>
  </si>
  <si>
    <t>Безвозмездные поступления от негосударственных организаций</t>
  </si>
  <si>
    <t>2 07 05020 10 0000 180</t>
  </si>
  <si>
    <t>Прочие безвозмездные поступления</t>
  </si>
  <si>
    <t>000 113 02 995 05 0000 130</t>
  </si>
  <si>
    <t>об исполнении бюджетов поселений на 1 МАЯ 2015 г.</t>
  </si>
  <si>
    <t>на 1 мая</t>
  </si>
  <si>
    <t>на 1 МАЯ 2015 года</t>
  </si>
  <si>
    <t>исполнено на 1 мая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</si>
</sst>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#,##0.000"/>
    <numFmt numFmtId="168" formatCode="0.000"/>
  </numFmts>
  <fonts count="50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6" fontId="7" fillId="0" borderId="10" xfId="0" applyNumberFormat="1" applyFont="1" applyFill="1" applyBorder="1" applyAlignment="1">
      <alignment/>
    </xf>
    <xf numFmtId="165" fontId="7" fillId="0" borderId="10" xfId="57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 horizontal="right"/>
    </xf>
    <xf numFmtId="165" fontId="5" fillId="0" borderId="10" xfId="57" applyNumberFormat="1" applyFont="1" applyFill="1" applyBorder="1" applyAlignment="1">
      <alignment horizontal="right"/>
    </xf>
    <xf numFmtId="166" fontId="8" fillId="0" borderId="10" xfId="0" applyNumberFormat="1" applyFont="1" applyFill="1" applyBorder="1" applyAlignment="1">
      <alignment/>
    </xf>
    <xf numFmtId="165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65" fontId="7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64" fontId="0" fillId="0" borderId="10" xfId="0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64" fontId="11" fillId="0" borderId="10" xfId="0" applyNumberFormat="1" applyFont="1" applyFill="1" applyBorder="1" applyAlignment="1">
      <alignment/>
    </xf>
    <xf numFmtId="165" fontId="11" fillId="0" borderId="10" xfId="57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66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165" fontId="2" fillId="0" borderId="10" xfId="57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14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6" fontId="0" fillId="0" borderId="17" xfId="0" applyNumberFormat="1" applyFont="1" applyFill="1" applyBorder="1" applyAlignment="1">
      <alignment/>
    </xf>
    <xf numFmtId="165" fontId="0" fillId="0" borderId="10" xfId="57" applyNumberFormat="1" applyFont="1" applyFill="1" applyBorder="1" applyAlignment="1">
      <alignment/>
    </xf>
    <xf numFmtId="165" fontId="0" fillId="0" borderId="10" xfId="57" applyNumberFormat="1" applyFont="1" applyFill="1" applyBorder="1" applyAlignment="1">
      <alignment horizontal="right"/>
    </xf>
    <xf numFmtId="166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65" fontId="0" fillId="0" borderId="0" xfId="57" applyNumberFormat="1" applyFont="1" applyFill="1" applyAlignment="1">
      <alignment/>
    </xf>
    <xf numFmtId="165" fontId="1" fillId="0" borderId="10" xfId="57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165" fontId="11" fillId="0" borderId="10" xfId="57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64" fontId="0" fillId="0" borderId="13" xfId="0" applyNumberFormat="1" applyFont="1" applyFill="1" applyBorder="1" applyAlignment="1">
      <alignment/>
    </xf>
    <xf numFmtId="166" fontId="11" fillId="0" borderId="1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66" fontId="8" fillId="0" borderId="17" xfId="0" applyNumberFormat="1" applyFont="1" applyFill="1" applyBorder="1" applyAlignment="1">
      <alignment/>
    </xf>
    <xf numFmtId="166" fontId="2" fillId="0" borderId="17" xfId="0" applyNumberFormat="1" applyFont="1" applyFill="1" applyBorder="1" applyAlignment="1">
      <alignment/>
    </xf>
    <xf numFmtId="165" fontId="8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66" fontId="5" fillId="0" borderId="17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/>
    </xf>
    <xf numFmtId="165" fontId="5" fillId="0" borderId="0" xfId="57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37"/>
  <sheetViews>
    <sheetView zoomScaleSheetLayoutView="100" zoomScalePageLayoutView="0" workbookViewId="0" topLeftCell="A27">
      <selection activeCell="E31" sqref="E31"/>
    </sheetView>
  </sheetViews>
  <sheetFormatPr defaultColWidth="9.00390625" defaultRowHeight="12.75" outlineLevelRow="1" outlineLevelCol="1"/>
  <cols>
    <col min="1" max="1" width="28.875" style="47" customWidth="1"/>
    <col min="2" max="2" width="29.625" style="47" customWidth="1"/>
    <col min="3" max="3" width="13.25390625" style="47" customWidth="1" outlineLevel="1"/>
    <col min="4" max="4" width="13.125" style="47" customWidth="1" outlineLevel="1"/>
    <col min="5" max="5" width="11.875" style="47" customWidth="1"/>
    <col min="6" max="6" width="13.00390625" style="47" customWidth="1"/>
    <col min="7" max="7" width="13.75390625" style="47" customWidth="1"/>
    <col min="8" max="16384" width="9.125" style="47" customWidth="1"/>
  </cols>
  <sheetData>
    <row r="1" spans="1:7" ht="17.25" customHeight="1">
      <c r="A1" s="100" t="s">
        <v>0</v>
      </c>
      <c r="B1" s="100"/>
      <c r="C1" s="100"/>
      <c r="D1" s="100"/>
      <c r="E1" s="100"/>
      <c r="F1" s="100"/>
      <c r="G1" s="100"/>
    </row>
    <row r="2" spans="1:7" ht="15.75">
      <c r="A2" s="100" t="s">
        <v>1</v>
      </c>
      <c r="B2" s="100"/>
      <c r="C2" s="100"/>
      <c r="D2" s="100"/>
      <c r="E2" s="100"/>
      <c r="F2" s="100"/>
      <c r="G2" s="100"/>
    </row>
    <row r="3" spans="1:7" ht="15.75">
      <c r="A3" s="100" t="s">
        <v>113</v>
      </c>
      <c r="B3" s="100"/>
      <c r="C3" s="100"/>
      <c r="D3" s="100"/>
      <c r="E3" s="100"/>
      <c r="F3" s="100"/>
      <c r="G3" s="100"/>
    </row>
    <row r="4" spans="1:7" ht="87" customHeight="1">
      <c r="A4" s="35" t="s">
        <v>2</v>
      </c>
      <c r="B4" s="36" t="s">
        <v>3</v>
      </c>
      <c r="C4" s="37" t="s">
        <v>86</v>
      </c>
      <c r="D4" s="38" t="s">
        <v>104</v>
      </c>
      <c r="E4" s="38" t="s">
        <v>114</v>
      </c>
      <c r="F4" s="38" t="s">
        <v>64</v>
      </c>
      <c r="G4" s="38" t="s">
        <v>72</v>
      </c>
    </row>
    <row r="5" spans="1:7" ht="15.75" outlineLevel="1">
      <c r="A5" s="39" t="s">
        <v>4</v>
      </c>
      <c r="B5" s="46" t="s">
        <v>5</v>
      </c>
      <c r="C5" s="84">
        <v>115900.8</v>
      </c>
      <c r="D5" s="84">
        <v>115900.8</v>
      </c>
      <c r="E5" s="84">
        <v>30443.5</v>
      </c>
      <c r="F5" s="42">
        <f aca="true" t="shared" si="0" ref="F5:F12">E5/C5</f>
        <v>0.2626685924514757</v>
      </c>
      <c r="G5" s="42">
        <f aca="true" t="shared" si="1" ref="G5:G12">E5/D5</f>
        <v>0.2626685924514757</v>
      </c>
    </row>
    <row r="6" spans="1:7" ht="15.75" outlineLevel="1">
      <c r="A6" s="39" t="s">
        <v>82</v>
      </c>
      <c r="B6" s="46" t="s">
        <v>83</v>
      </c>
      <c r="C6" s="84">
        <v>8098.1</v>
      </c>
      <c r="D6" s="84">
        <v>8098.1</v>
      </c>
      <c r="E6" s="84">
        <v>3108.9</v>
      </c>
      <c r="F6" s="42">
        <f t="shared" si="0"/>
        <v>0.3839048665736407</v>
      </c>
      <c r="G6" s="42">
        <f t="shared" si="1"/>
        <v>0.3839048665736407</v>
      </c>
    </row>
    <row r="7" spans="1:7" ht="15.75" outlineLevel="1">
      <c r="A7" s="39" t="s">
        <v>6</v>
      </c>
      <c r="B7" s="46" t="s">
        <v>7</v>
      </c>
      <c r="C7" s="84">
        <v>5976.4</v>
      </c>
      <c r="D7" s="84">
        <v>5976.4</v>
      </c>
      <c r="E7" s="84">
        <v>3051.8</v>
      </c>
      <c r="F7" s="42">
        <f t="shared" si="0"/>
        <v>0.5106418579747005</v>
      </c>
      <c r="G7" s="42">
        <f t="shared" si="1"/>
        <v>0.5106418579747005</v>
      </c>
    </row>
    <row r="8" spans="1:7" ht="15.75" outlineLevel="1">
      <c r="A8" s="39" t="s">
        <v>8</v>
      </c>
      <c r="B8" s="46" t="s">
        <v>9</v>
      </c>
      <c r="C8" s="84">
        <v>41</v>
      </c>
      <c r="D8" s="84">
        <v>41</v>
      </c>
      <c r="E8" s="84">
        <v>25.9</v>
      </c>
      <c r="F8" s="42">
        <f t="shared" si="0"/>
        <v>0.6317073170731707</v>
      </c>
      <c r="G8" s="42">
        <f t="shared" si="1"/>
        <v>0.6317073170731707</v>
      </c>
    </row>
    <row r="9" spans="1:7" ht="15.75" outlineLevel="1">
      <c r="A9" s="39" t="s">
        <v>10</v>
      </c>
      <c r="B9" s="46" t="s">
        <v>71</v>
      </c>
      <c r="C9" s="84">
        <v>2725.7</v>
      </c>
      <c r="D9" s="84">
        <v>2725.7</v>
      </c>
      <c r="E9" s="84">
        <v>112.4</v>
      </c>
      <c r="F9" s="42">
        <f t="shared" si="0"/>
        <v>0.04123711340206186</v>
      </c>
      <c r="G9" s="42">
        <f t="shared" si="1"/>
        <v>0.04123711340206186</v>
      </c>
    </row>
    <row r="10" spans="1:7" ht="15.75" outlineLevel="1">
      <c r="A10" s="39" t="s">
        <v>12</v>
      </c>
      <c r="B10" s="46" t="s">
        <v>87</v>
      </c>
      <c r="C10" s="84">
        <v>5712.8</v>
      </c>
      <c r="D10" s="84">
        <v>5712.8</v>
      </c>
      <c r="E10" s="84">
        <v>2735.1</v>
      </c>
      <c r="F10" s="42">
        <f t="shared" si="0"/>
        <v>0.4787669794146478</v>
      </c>
      <c r="G10" s="42">
        <f t="shared" si="1"/>
        <v>0.4787669794146478</v>
      </c>
    </row>
    <row r="11" spans="1:7" ht="15.75" outlineLevel="1">
      <c r="A11" s="39" t="s">
        <v>12</v>
      </c>
      <c r="B11" s="46" t="s">
        <v>88</v>
      </c>
      <c r="C11" s="84">
        <v>3926.5</v>
      </c>
      <c r="D11" s="84">
        <v>3926.5</v>
      </c>
      <c r="E11" s="84">
        <v>626.3</v>
      </c>
      <c r="F11" s="42">
        <f t="shared" si="0"/>
        <v>0.15950592130396027</v>
      </c>
      <c r="G11" s="42">
        <f t="shared" si="1"/>
        <v>0.15950592130396027</v>
      </c>
    </row>
    <row r="12" spans="1:7" ht="15.75" outlineLevel="1">
      <c r="A12" s="39" t="s">
        <v>13</v>
      </c>
      <c r="B12" s="46" t="s">
        <v>14</v>
      </c>
      <c r="C12" s="84">
        <v>773.4</v>
      </c>
      <c r="D12" s="84">
        <v>773.4</v>
      </c>
      <c r="E12" s="84">
        <v>623</v>
      </c>
      <c r="F12" s="42">
        <f t="shared" si="0"/>
        <v>0.8055340056891648</v>
      </c>
      <c r="G12" s="42">
        <f t="shared" si="1"/>
        <v>0.8055340056891648</v>
      </c>
    </row>
    <row r="13" spans="1:249" s="48" customFormat="1" ht="15.75" outlineLevel="1">
      <c r="A13" s="39" t="s">
        <v>15</v>
      </c>
      <c r="B13" s="46" t="s">
        <v>16</v>
      </c>
      <c r="C13" s="84"/>
      <c r="D13" s="84"/>
      <c r="E13" s="84"/>
      <c r="F13" s="42"/>
      <c r="G13" s="42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</row>
    <row r="14" spans="1:249" ht="15.75" outlineLevel="1">
      <c r="A14" s="98" t="s">
        <v>18</v>
      </c>
      <c r="B14" s="98"/>
      <c r="C14" s="51">
        <f>SUM(C5:C13)</f>
        <v>143154.69999999998</v>
      </c>
      <c r="D14" s="51">
        <f>SUM(D5:D13)</f>
        <v>143154.69999999998</v>
      </c>
      <c r="E14" s="51">
        <f>SUM(E5:E13)</f>
        <v>40726.90000000001</v>
      </c>
      <c r="F14" s="44">
        <f>E14/C14</f>
        <v>0.2844957238567788</v>
      </c>
      <c r="G14" s="44">
        <f>E14/D14</f>
        <v>0.2844957238567788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</row>
    <row r="15" spans="1:7" ht="15.75" outlineLevel="1">
      <c r="A15" s="39" t="s">
        <v>77</v>
      </c>
      <c r="B15" s="40" t="s">
        <v>19</v>
      </c>
      <c r="C15" s="84">
        <v>6788.2</v>
      </c>
      <c r="D15" s="84">
        <v>6788.2</v>
      </c>
      <c r="E15" s="84">
        <v>1051.7</v>
      </c>
      <c r="F15" s="42">
        <f>E15/C15</f>
        <v>0.15493061489054538</v>
      </c>
      <c r="G15" s="42">
        <f>E15/D15</f>
        <v>0.15493061489054538</v>
      </c>
    </row>
    <row r="16" spans="1:7" ht="15.75" outlineLevel="1">
      <c r="A16" s="39" t="s">
        <v>89</v>
      </c>
      <c r="B16" s="40" t="s">
        <v>19</v>
      </c>
      <c r="C16" s="84">
        <v>11.8</v>
      </c>
      <c r="D16" s="84">
        <v>11.8</v>
      </c>
      <c r="E16" s="84">
        <v>0.3</v>
      </c>
      <c r="F16" s="42">
        <f>E16/C16</f>
        <v>0.02542372881355932</v>
      </c>
      <c r="G16" s="42">
        <f>E16/D16</f>
        <v>0.02542372881355932</v>
      </c>
    </row>
    <row r="17" spans="1:7" ht="31.5" outlineLevel="1">
      <c r="A17" s="39" t="s">
        <v>68</v>
      </c>
      <c r="B17" s="46" t="s">
        <v>20</v>
      </c>
      <c r="C17" s="84">
        <v>1300</v>
      </c>
      <c r="D17" s="84">
        <v>1300</v>
      </c>
      <c r="E17" s="84">
        <v>485.1</v>
      </c>
      <c r="F17" s="42">
        <f>E17/C17</f>
        <v>0.37315384615384617</v>
      </c>
      <c r="G17" s="42">
        <f>E17/D17</f>
        <v>0.37315384615384617</v>
      </c>
    </row>
    <row r="18" spans="1:7" ht="31.5" outlineLevel="1">
      <c r="A18" s="39" t="s">
        <v>74</v>
      </c>
      <c r="B18" s="46" t="s">
        <v>75</v>
      </c>
      <c r="C18" s="84">
        <v>45.3</v>
      </c>
      <c r="D18" s="84">
        <v>45.3</v>
      </c>
      <c r="E18" s="84">
        <v>1</v>
      </c>
      <c r="F18" s="42">
        <f>E18/C18</f>
        <v>0.02207505518763797</v>
      </c>
      <c r="G18" s="42">
        <f>E18/D18</f>
        <v>0.02207505518763797</v>
      </c>
    </row>
    <row r="19" spans="1:7" ht="31.5" outlineLevel="1">
      <c r="A19" s="39" t="s">
        <v>67</v>
      </c>
      <c r="B19" s="46" t="s">
        <v>21</v>
      </c>
      <c r="C19" s="84">
        <v>20</v>
      </c>
      <c r="D19" s="84">
        <v>20</v>
      </c>
      <c r="E19" s="84">
        <v>51.1</v>
      </c>
      <c r="F19" s="80" t="s">
        <v>17</v>
      </c>
      <c r="G19" s="80" t="s">
        <v>17</v>
      </c>
    </row>
    <row r="20" spans="1:7" ht="31.5" outlineLevel="1">
      <c r="A20" s="39" t="s">
        <v>22</v>
      </c>
      <c r="B20" s="46" t="s">
        <v>23</v>
      </c>
      <c r="C20" s="84">
        <v>1145.2</v>
      </c>
      <c r="D20" s="84">
        <v>1145.2</v>
      </c>
      <c r="E20" s="84">
        <v>381.7</v>
      </c>
      <c r="F20" s="42">
        <f>E20/C20</f>
        <v>0.33330422633601114</v>
      </c>
      <c r="G20" s="42">
        <f>E20/D20</f>
        <v>0.33330422633601114</v>
      </c>
    </row>
    <row r="21" spans="1:7" ht="30.75" customHeight="1" outlineLevel="1">
      <c r="A21" s="39" t="s">
        <v>105</v>
      </c>
      <c r="B21" s="46" t="s">
        <v>103</v>
      </c>
      <c r="C21" s="84"/>
      <c r="D21" s="84"/>
      <c r="E21" s="84">
        <v>30.5</v>
      </c>
      <c r="F21" s="42"/>
      <c r="G21" s="42"/>
    </row>
    <row r="22" spans="1:7" ht="31.5" outlineLevel="1">
      <c r="A22" s="39" t="s">
        <v>81</v>
      </c>
      <c r="B22" s="46" t="s">
        <v>76</v>
      </c>
      <c r="C22" s="84">
        <v>200</v>
      </c>
      <c r="D22" s="84">
        <v>200</v>
      </c>
      <c r="E22" s="84"/>
      <c r="F22" s="42">
        <f>E22/C22</f>
        <v>0</v>
      </c>
      <c r="G22" s="42">
        <f>E22/D22</f>
        <v>0</v>
      </c>
    </row>
    <row r="23" spans="1:7" ht="15.75" outlineLevel="1">
      <c r="A23" s="39" t="s">
        <v>80</v>
      </c>
      <c r="B23" s="46" t="s">
        <v>24</v>
      </c>
      <c r="C23" s="84">
        <v>800</v>
      </c>
      <c r="D23" s="84">
        <v>800</v>
      </c>
      <c r="E23" s="84">
        <v>882.1</v>
      </c>
      <c r="F23" s="42">
        <f>E23/C23</f>
        <v>1.102625</v>
      </c>
      <c r="G23" s="42">
        <f>E23/D23</f>
        <v>1.102625</v>
      </c>
    </row>
    <row r="24" spans="1:7" ht="15.75" outlineLevel="1">
      <c r="A24" s="39" t="s">
        <v>25</v>
      </c>
      <c r="B24" s="46" t="s">
        <v>26</v>
      </c>
      <c r="C24" s="84">
        <v>567.4</v>
      </c>
      <c r="D24" s="84">
        <v>567.4</v>
      </c>
      <c r="E24" s="84">
        <v>181.5</v>
      </c>
      <c r="F24" s="42">
        <f>E24/C24</f>
        <v>0.31988015509340856</v>
      </c>
      <c r="G24" s="42">
        <f>E24/D24</f>
        <v>0.31988015509340856</v>
      </c>
    </row>
    <row r="25" spans="1:249" s="49" customFormat="1" ht="31.5" outlineLevel="1">
      <c r="A25" s="39" t="s">
        <v>27</v>
      </c>
      <c r="B25" s="46" t="s">
        <v>28</v>
      </c>
      <c r="C25" s="84"/>
      <c r="D25" s="84"/>
      <c r="E25" s="84"/>
      <c r="F25" s="42"/>
      <c r="G25" s="42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  <c r="IM25" s="47"/>
      <c r="IN25" s="47"/>
      <c r="IO25" s="47"/>
    </row>
    <row r="26" spans="1:7" s="49" customFormat="1" ht="15.75">
      <c r="A26" s="99" t="s">
        <v>29</v>
      </c>
      <c r="B26" s="99"/>
      <c r="C26" s="51">
        <f>SUM(C15:C25)</f>
        <v>10877.9</v>
      </c>
      <c r="D26" s="51">
        <f>SUM(D15:D25)</f>
        <v>10877.9</v>
      </c>
      <c r="E26" s="51">
        <f>SUM(E15:E25)</f>
        <v>3065</v>
      </c>
      <c r="F26" s="44">
        <f aca="true" t="shared" si="2" ref="F26:F32">E26/C26</f>
        <v>0.2817639434081946</v>
      </c>
      <c r="G26" s="44">
        <f aca="true" t="shared" si="3" ref="G26:G32">E26/D26</f>
        <v>0.2817639434081946</v>
      </c>
    </row>
    <row r="27" spans="1:7" s="49" customFormat="1" ht="35.25" customHeight="1" outlineLevel="1">
      <c r="A27" s="97" t="s">
        <v>30</v>
      </c>
      <c r="B27" s="97"/>
      <c r="C27" s="51">
        <f>C14+C26</f>
        <v>154032.59999999998</v>
      </c>
      <c r="D27" s="51">
        <f>D14+D26</f>
        <v>154032.59999999998</v>
      </c>
      <c r="E27" s="51">
        <f>E14+E26</f>
        <v>43791.90000000001</v>
      </c>
      <c r="F27" s="44">
        <f t="shared" si="2"/>
        <v>0.28430280343252023</v>
      </c>
      <c r="G27" s="44">
        <f t="shared" si="3"/>
        <v>0.28430280343252023</v>
      </c>
    </row>
    <row r="28" spans="1:7" s="49" customFormat="1" ht="43.5" customHeight="1" outlineLevel="1">
      <c r="A28" s="50" t="s">
        <v>31</v>
      </c>
      <c r="B28" s="1" t="s">
        <v>32</v>
      </c>
      <c r="C28" s="51">
        <f>C29+C36</f>
        <v>330317.1</v>
      </c>
      <c r="D28" s="51">
        <f>D29+D36+D34+D35</f>
        <v>322389.19999999995</v>
      </c>
      <c r="E28" s="51">
        <f>E29+E36+E34+E35</f>
        <v>130610.9</v>
      </c>
      <c r="F28" s="45">
        <f t="shared" si="2"/>
        <v>0.39541065237010137</v>
      </c>
      <c r="G28" s="45">
        <f t="shared" si="3"/>
        <v>0.40513422906226393</v>
      </c>
    </row>
    <row r="29" spans="1:7" s="49" customFormat="1" ht="47.25" customHeight="1" outlineLevel="1">
      <c r="A29" s="50" t="s">
        <v>33</v>
      </c>
      <c r="B29" s="1" t="s">
        <v>34</v>
      </c>
      <c r="C29" s="51">
        <f>C30+C31+C32+C33</f>
        <v>330317.1</v>
      </c>
      <c r="D29" s="51">
        <f>D30+D31+D32+D33</f>
        <v>324586.1</v>
      </c>
      <c r="E29" s="51">
        <f>E30+E31+E32+E33</f>
        <v>132807.8</v>
      </c>
      <c r="F29" s="45">
        <f t="shared" si="2"/>
        <v>0.40206153420455676</v>
      </c>
      <c r="G29" s="45">
        <f t="shared" si="3"/>
        <v>0.409160466206039</v>
      </c>
    </row>
    <row r="30" spans="1:249" ht="78.75">
      <c r="A30" s="50" t="s">
        <v>35</v>
      </c>
      <c r="B30" s="50" t="s">
        <v>36</v>
      </c>
      <c r="C30" s="51">
        <v>57730.8</v>
      </c>
      <c r="D30" s="51">
        <v>57730.8</v>
      </c>
      <c r="E30" s="51">
        <v>21403.4</v>
      </c>
      <c r="F30" s="45">
        <f t="shared" si="2"/>
        <v>0.3707449056656066</v>
      </c>
      <c r="G30" s="45">
        <f t="shared" si="3"/>
        <v>0.3707449056656066</v>
      </c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</row>
    <row r="31" spans="1:249" ht="94.5">
      <c r="A31" s="50" t="s">
        <v>37</v>
      </c>
      <c r="B31" s="50" t="s">
        <v>38</v>
      </c>
      <c r="C31" s="51">
        <v>79742.5</v>
      </c>
      <c r="D31" s="51">
        <v>79828.5</v>
      </c>
      <c r="E31" s="51">
        <v>29009.5</v>
      </c>
      <c r="F31" s="45">
        <f t="shared" si="2"/>
        <v>0.36378969809072953</v>
      </c>
      <c r="G31" s="45">
        <f t="shared" si="3"/>
        <v>0.36339778399944883</v>
      </c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</row>
    <row r="32" spans="1:249" ht="78.75">
      <c r="A32" s="50" t="s">
        <v>39</v>
      </c>
      <c r="B32" s="50" t="s">
        <v>40</v>
      </c>
      <c r="C32" s="51">
        <v>192843.8</v>
      </c>
      <c r="D32" s="51">
        <v>186621.8</v>
      </c>
      <c r="E32" s="51">
        <v>82339.9</v>
      </c>
      <c r="F32" s="45">
        <f t="shared" si="2"/>
        <v>0.4269771701242145</v>
      </c>
      <c r="G32" s="45">
        <f t="shared" si="3"/>
        <v>0.4412126557561871</v>
      </c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</row>
    <row r="33" spans="1:249" ht="31.5">
      <c r="A33" s="50" t="s">
        <v>65</v>
      </c>
      <c r="B33" s="50" t="s">
        <v>66</v>
      </c>
      <c r="C33" s="51">
        <v>0</v>
      </c>
      <c r="D33" s="51">
        <v>405</v>
      </c>
      <c r="E33" s="51">
        <v>55</v>
      </c>
      <c r="F33" s="45"/>
      <c r="G33" s="45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</row>
    <row r="34" spans="1:249" ht="63">
      <c r="A34" s="50" t="s">
        <v>106</v>
      </c>
      <c r="B34" s="52" t="s">
        <v>107</v>
      </c>
      <c r="C34" s="92"/>
      <c r="D34" s="93"/>
      <c r="E34" s="94"/>
      <c r="F34" s="80"/>
      <c r="G34" s="45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</row>
    <row r="35" spans="1:249" ht="31.5">
      <c r="A35" s="50" t="s">
        <v>108</v>
      </c>
      <c r="B35" s="52" t="s">
        <v>109</v>
      </c>
      <c r="C35" s="92"/>
      <c r="D35" s="93"/>
      <c r="E35" s="94"/>
      <c r="F35" s="80"/>
      <c r="G35" s="45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</row>
    <row r="36" spans="1:249" ht="47.25">
      <c r="A36" s="50" t="s">
        <v>69</v>
      </c>
      <c r="B36" s="52" t="s">
        <v>70</v>
      </c>
      <c r="C36" s="51"/>
      <c r="D36" s="79">
        <v>-2196.9</v>
      </c>
      <c r="E36" s="79">
        <v>-2196.9</v>
      </c>
      <c r="F36" s="80"/>
      <c r="G36" s="45">
        <f>E36/D36</f>
        <v>1</v>
      </c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</row>
    <row r="37" spans="1:249" ht="15.75">
      <c r="A37" s="96" t="s">
        <v>41</v>
      </c>
      <c r="B37" s="96"/>
      <c r="C37" s="43">
        <f>C27+C28</f>
        <v>484349.69999999995</v>
      </c>
      <c r="D37" s="43">
        <f>D27+D28</f>
        <v>476421.79999999993</v>
      </c>
      <c r="E37" s="43">
        <f>E27+E28</f>
        <v>174402.8</v>
      </c>
      <c r="F37" s="44">
        <f>E37/C37</f>
        <v>0.360076201141448</v>
      </c>
      <c r="G37" s="44">
        <f>E37/D37</f>
        <v>0.36606805146196086</v>
      </c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</row>
  </sheetData>
  <sheetProtection/>
  <mergeCells count="7">
    <mergeCell ref="A37:B37"/>
    <mergeCell ref="A27:B27"/>
    <mergeCell ref="A14:B14"/>
    <mergeCell ref="A26:B26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2"/>
  <sheetViews>
    <sheetView tabSelected="1" view="pageBreakPreview" zoomScaleSheetLayoutView="100" zoomScalePageLayoutView="0" workbookViewId="0" topLeftCell="B22">
      <selection activeCell="E26" sqref="E26"/>
    </sheetView>
  </sheetViews>
  <sheetFormatPr defaultColWidth="9.00390625" defaultRowHeight="12.75" outlineLevelRow="1" outlineLevelCol="1"/>
  <cols>
    <col min="1" max="1" width="27.375" style="8" customWidth="1"/>
    <col min="2" max="2" width="44.875" style="8" customWidth="1"/>
    <col min="3" max="3" width="12.625" style="8" customWidth="1" outlineLevel="1"/>
    <col min="4" max="4" width="14.375" style="8" customWidth="1" outlineLevel="1"/>
    <col min="5" max="5" width="13.375" style="8" customWidth="1"/>
    <col min="6" max="6" width="13.75390625" style="8" customWidth="1"/>
    <col min="7" max="7" width="13.375" style="31" customWidth="1"/>
    <col min="8" max="16384" width="9.125" style="8" customWidth="1"/>
  </cols>
  <sheetData>
    <row r="1" spans="1:5" ht="17.25" customHeight="1">
      <c r="A1" s="100" t="s">
        <v>0</v>
      </c>
      <c r="B1" s="100"/>
      <c r="C1" s="100"/>
      <c r="D1" s="100"/>
      <c r="E1" s="100"/>
    </row>
    <row r="2" spans="1:5" ht="15.75">
      <c r="A2" s="100" t="s">
        <v>42</v>
      </c>
      <c r="B2" s="100"/>
      <c r="C2" s="100"/>
      <c r="D2" s="100"/>
      <c r="E2" s="100"/>
    </row>
    <row r="3" spans="1:5" ht="15.75">
      <c r="A3" s="109" t="s">
        <v>113</v>
      </c>
      <c r="B3" s="109"/>
      <c r="C3" s="109"/>
      <c r="D3" s="109"/>
      <c r="E3" s="109"/>
    </row>
    <row r="4" spans="1:7" s="58" customFormat="1" ht="76.5" customHeight="1">
      <c r="A4" s="55" t="s">
        <v>2</v>
      </c>
      <c r="B4" s="56" t="s">
        <v>3</v>
      </c>
      <c r="C4" s="57" t="s">
        <v>90</v>
      </c>
      <c r="D4" s="59" t="s">
        <v>91</v>
      </c>
      <c r="E4" s="57" t="s">
        <v>114</v>
      </c>
      <c r="F4" s="57" t="s">
        <v>64</v>
      </c>
      <c r="G4" s="57" t="s">
        <v>73</v>
      </c>
    </row>
    <row r="5" spans="1:7" s="58" customFormat="1" ht="15.75" outlineLevel="1">
      <c r="A5" s="39" t="s">
        <v>4</v>
      </c>
      <c r="B5" s="40" t="s">
        <v>5</v>
      </c>
      <c r="C5" s="84">
        <v>104098.3</v>
      </c>
      <c r="D5" s="84">
        <v>104098.3</v>
      </c>
      <c r="E5" s="84">
        <v>27339</v>
      </c>
      <c r="F5" s="80">
        <f>E5/C5</f>
        <v>0.2626267671998486</v>
      </c>
      <c r="G5" s="80">
        <f>E5/D5</f>
        <v>0.2626267671998486</v>
      </c>
    </row>
    <row r="6" spans="1:7" s="58" customFormat="1" ht="15.75" outlineLevel="1">
      <c r="A6" s="39" t="s">
        <v>6</v>
      </c>
      <c r="B6" s="40" t="s">
        <v>7</v>
      </c>
      <c r="C6" s="84">
        <v>5976.4</v>
      </c>
      <c r="D6" s="84">
        <v>5976.4</v>
      </c>
      <c r="E6" s="84">
        <v>3051.9</v>
      </c>
      <c r="F6" s="80">
        <f>E6/C6</f>
        <v>0.5106585904557929</v>
      </c>
      <c r="G6" s="80">
        <f>E6/D6</f>
        <v>0.5106585904557929</v>
      </c>
    </row>
    <row r="7" spans="1:7" s="58" customFormat="1" ht="15.75" outlineLevel="1">
      <c r="A7" s="39" t="s">
        <v>8</v>
      </c>
      <c r="B7" s="40" t="s">
        <v>9</v>
      </c>
      <c r="C7" s="41">
        <v>20.5</v>
      </c>
      <c r="D7" s="41">
        <v>20.5</v>
      </c>
      <c r="E7" s="41">
        <v>13</v>
      </c>
      <c r="F7" s="80">
        <f>E7/C7</f>
        <v>0.6341463414634146</v>
      </c>
      <c r="G7" s="80">
        <f>E7/D7</f>
        <v>0.6341463414634146</v>
      </c>
    </row>
    <row r="8" spans="1:7" s="58" customFormat="1" ht="15.75" outlineLevel="1">
      <c r="A8" s="39" t="s">
        <v>13</v>
      </c>
      <c r="B8" s="40" t="s">
        <v>14</v>
      </c>
      <c r="C8" s="41">
        <v>773.4</v>
      </c>
      <c r="D8" s="41">
        <v>773.4</v>
      </c>
      <c r="E8" s="41">
        <v>623</v>
      </c>
      <c r="F8" s="80">
        <f>E8/C8</f>
        <v>0.8055340056891648</v>
      </c>
      <c r="G8" s="80">
        <f>E8/D8</f>
        <v>0.8055340056891648</v>
      </c>
    </row>
    <row r="9" spans="1:7" s="58" customFormat="1" ht="15.75" outlineLevel="1">
      <c r="A9" s="39" t="s">
        <v>15</v>
      </c>
      <c r="B9" s="40" t="s">
        <v>16</v>
      </c>
      <c r="C9" s="41"/>
      <c r="D9" s="41"/>
      <c r="E9" s="41"/>
      <c r="F9" s="80"/>
      <c r="G9" s="80"/>
    </row>
    <row r="10" spans="1:7" s="60" customFormat="1" ht="15.75" outlineLevel="1">
      <c r="A10" s="107" t="s">
        <v>18</v>
      </c>
      <c r="B10" s="108"/>
      <c r="C10" s="43">
        <f>SUM(C5:C9)</f>
        <v>110868.59999999999</v>
      </c>
      <c r="D10" s="43">
        <f>SUM(D5:D9)</f>
        <v>110868.59999999999</v>
      </c>
      <c r="E10" s="43">
        <f>SUM(E5:E9)</f>
        <v>31026.9</v>
      </c>
      <c r="F10" s="54">
        <f>E10/C10</f>
        <v>0.2798529069547194</v>
      </c>
      <c r="G10" s="54">
        <f>E10/D10</f>
        <v>0.2798529069547194</v>
      </c>
    </row>
    <row r="11" spans="1:249" s="58" customFormat="1" ht="15.75" outlineLevel="1">
      <c r="A11" s="39" t="s">
        <v>77</v>
      </c>
      <c r="B11" s="40" t="s">
        <v>19</v>
      </c>
      <c r="C11" s="84">
        <v>3755.2</v>
      </c>
      <c r="D11" s="84">
        <v>3755.2</v>
      </c>
      <c r="E11" s="41">
        <v>759.8</v>
      </c>
      <c r="F11" s="42">
        <f>E11/C11</f>
        <v>0.20233276523221133</v>
      </c>
      <c r="G11" s="42">
        <f>E11/D11</f>
        <v>0.20233276523221133</v>
      </c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  <c r="IL11" s="47"/>
      <c r="IM11" s="47"/>
      <c r="IN11" s="47"/>
      <c r="IO11" s="47"/>
    </row>
    <row r="12" spans="1:249" s="58" customFormat="1" ht="15.75" outlineLevel="1">
      <c r="A12" s="39" t="s">
        <v>89</v>
      </c>
      <c r="B12" s="40" t="s">
        <v>19</v>
      </c>
      <c r="C12" s="41">
        <v>11.8</v>
      </c>
      <c r="D12" s="41">
        <v>11.8</v>
      </c>
      <c r="E12" s="41">
        <v>0.3</v>
      </c>
      <c r="F12" s="42">
        <f>E12/C12</f>
        <v>0.02542372881355932</v>
      </c>
      <c r="G12" s="42">
        <f>E12/D12</f>
        <v>0.02542372881355932</v>
      </c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  <c r="IL12" s="47"/>
      <c r="IM12" s="47"/>
      <c r="IN12" s="47"/>
      <c r="IO12" s="47"/>
    </row>
    <row r="13" spans="1:249" s="58" customFormat="1" ht="15.75" outlineLevel="1">
      <c r="A13" s="39" t="s">
        <v>68</v>
      </c>
      <c r="B13" s="46" t="s">
        <v>20</v>
      </c>
      <c r="C13" s="84">
        <v>1300</v>
      </c>
      <c r="D13" s="84">
        <v>1300</v>
      </c>
      <c r="E13" s="41">
        <v>485.1</v>
      </c>
      <c r="F13" s="42">
        <f>E13/C13</f>
        <v>0.37315384615384617</v>
      </c>
      <c r="G13" s="42">
        <f>E13/D13</f>
        <v>0.37315384615384617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</row>
    <row r="14" spans="1:249" s="58" customFormat="1" ht="31.5" outlineLevel="1">
      <c r="A14" s="39" t="s">
        <v>74</v>
      </c>
      <c r="B14" s="46" t="s">
        <v>75</v>
      </c>
      <c r="C14" s="41">
        <v>45.3</v>
      </c>
      <c r="D14" s="41">
        <v>45.3</v>
      </c>
      <c r="E14" s="41">
        <v>1</v>
      </c>
      <c r="F14" s="42">
        <f>E14/C14</f>
        <v>0.02207505518763797</v>
      </c>
      <c r="G14" s="42">
        <f>E14/D14</f>
        <v>0.02207505518763797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47"/>
      <c r="IK14" s="47"/>
      <c r="IL14" s="47"/>
      <c r="IM14" s="47"/>
      <c r="IN14" s="47"/>
      <c r="IO14" s="47"/>
    </row>
    <row r="15" spans="1:249" s="58" customFormat="1" ht="15.75" outlineLevel="1">
      <c r="A15" s="39" t="s">
        <v>67</v>
      </c>
      <c r="B15" s="46" t="s">
        <v>21</v>
      </c>
      <c r="C15" s="41">
        <v>20</v>
      </c>
      <c r="D15" s="41">
        <v>20</v>
      </c>
      <c r="E15" s="41">
        <v>51.1</v>
      </c>
      <c r="F15" s="80" t="s">
        <v>17</v>
      </c>
      <c r="G15" s="80" t="s">
        <v>17</v>
      </c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</row>
    <row r="16" spans="1:249" s="58" customFormat="1" ht="15.75" outlineLevel="1">
      <c r="A16" s="39" t="s">
        <v>22</v>
      </c>
      <c r="B16" s="46" t="s">
        <v>23</v>
      </c>
      <c r="C16" s="84">
        <v>1145.2</v>
      </c>
      <c r="D16" s="84">
        <v>1145.2</v>
      </c>
      <c r="E16" s="41">
        <v>381.7</v>
      </c>
      <c r="F16" s="42">
        <f>E16/C16</f>
        <v>0.33330422633601114</v>
      </c>
      <c r="G16" s="42">
        <f>E16/D16</f>
        <v>0.33330422633601114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  <c r="IJ16" s="47"/>
      <c r="IK16" s="47"/>
      <c r="IL16" s="47"/>
      <c r="IM16" s="47"/>
      <c r="IN16" s="47"/>
      <c r="IO16" s="47"/>
    </row>
    <row r="17" spans="1:249" s="58" customFormat="1" ht="15.75" outlineLevel="1">
      <c r="A17" s="39" t="s">
        <v>81</v>
      </c>
      <c r="B17" s="46" t="s">
        <v>76</v>
      </c>
      <c r="C17" s="41">
        <v>200</v>
      </c>
      <c r="D17" s="41">
        <v>200</v>
      </c>
      <c r="E17" s="41"/>
      <c r="F17" s="42">
        <f>E17/C17</f>
        <v>0</v>
      </c>
      <c r="G17" s="42">
        <f>E17/D17</f>
        <v>0</v>
      </c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</row>
    <row r="18" spans="1:249" s="58" customFormat="1" ht="15.75" outlineLevel="1">
      <c r="A18" s="39" t="s">
        <v>80</v>
      </c>
      <c r="B18" s="46" t="s">
        <v>24</v>
      </c>
      <c r="C18" s="41">
        <v>600</v>
      </c>
      <c r="D18" s="41">
        <v>600</v>
      </c>
      <c r="E18" s="41">
        <v>606.1</v>
      </c>
      <c r="F18" s="42">
        <f>E18/C18</f>
        <v>1.0101666666666667</v>
      </c>
      <c r="G18" s="42">
        <f>E18/D18</f>
        <v>1.0101666666666667</v>
      </c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  <c r="IL18" s="47"/>
      <c r="IM18" s="47"/>
      <c r="IN18" s="47"/>
      <c r="IO18" s="47"/>
    </row>
    <row r="19" spans="1:249" s="58" customFormat="1" ht="15.75" outlineLevel="1">
      <c r="A19" s="39" t="s">
        <v>25</v>
      </c>
      <c r="B19" s="46" t="s">
        <v>26</v>
      </c>
      <c r="C19" s="41">
        <v>567.4</v>
      </c>
      <c r="D19" s="41">
        <v>567.4</v>
      </c>
      <c r="E19" s="41">
        <v>181.5</v>
      </c>
      <c r="F19" s="42">
        <f>E19/C19</f>
        <v>0.31988015509340856</v>
      </c>
      <c r="G19" s="42">
        <f>E19/D19</f>
        <v>0.31988015509340856</v>
      </c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  <c r="IJ19" s="47"/>
      <c r="IK19" s="47"/>
      <c r="IL19" s="47"/>
      <c r="IM19" s="47"/>
      <c r="IN19" s="47"/>
      <c r="IO19" s="47"/>
    </row>
    <row r="20" spans="1:249" s="58" customFormat="1" ht="15.75" outlineLevel="1">
      <c r="A20" s="39" t="s">
        <v>110</v>
      </c>
      <c r="B20" s="46" t="s">
        <v>103</v>
      </c>
      <c r="C20" s="41"/>
      <c r="D20" s="41"/>
      <c r="E20" s="41">
        <v>29.6</v>
      </c>
      <c r="F20" s="42"/>
      <c r="G20" s="42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  <c r="IJ20" s="47"/>
      <c r="IK20" s="47"/>
      <c r="IL20" s="47"/>
      <c r="IM20" s="47"/>
      <c r="IN20" s="47"/>
      <c r="IO20" s="47"/>
    </row>
    <row r="21" spans="1:249" s="58" customFormat="1" ht="15.75" outlineLevel="1">
      <c r="A21" s="103" t="s">
        <v>29</v>
      </c>
      <c r="B21" s="104"/>
      <c r="C21" s="43">
        <f>SUM(C11:C20)</f>
        <v>7644.9</v>
      </c>
      <c r="D21" s="43">
        <f>SUM(D11:D20)</f>
        <v>7644.9</v>
      </c>
      <c r="E21" s="43">
        <f>SUM(E11:E20)</f>
        <v>2496.2</v>
      </c>
      <c r="F21" s="54">
        <f aca="true" t="shared" si="0" ref="F21:F28">E21/C21</f>
        <v>0.3265183324830933</v>
      </c>
      <c r="G21" s="54">
        <f aca="true" t="shared" si="1" ref="G21:G28">E21/D21</f>
        <v>0.3265183324830933</v>
      </c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</row>
    <row r="22" spans="1:249" s="61" customFormat="1" ht="15.75" outlineLevel="1">
      <c r="A22" s="105" t="s">
        <v>30</v>
      </c>
      <c r="B22" s="106"/>
      <c r="C22" s="51">
        <f>C10+C21</f>
        <v>118513.49999999999</v>
      </c>
      <c r="D22" s="51">
        <f>D10+D21</f>
        <v>118513.49999999999</v>
      </c>
      <c r="E22" s="51">
        <f>E10+E21</f>
        <v>33523.1</v>
      </c>
      <c r="F22" s="54">
        <f t="shared" si="0"/>
        <v>0.28286313373581917</v>
      </c>
      <c r="G22" s="54">
        <f t="shared" si="1"/>
        <v>0.28286313373581917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</row>
    <row r="23" spans="1:249" s="32" customFormat="1" ht="24.75" customHeight="1">
      <c r="A23" s="50" t="s">
        <v>31</v>
      </c>
      <c r="B23" s="1" t="s">
        <v>32</v>
      </c>
      <c r="C23" s="51">
        <f>C24+C29+C30+C31</f>
        <v>330857.1</v>
      </c>
      <c r="D23" s="51">
        <f>D24+D29+D30+D31</f>
        <v>322929.19999999995</v>
      </c>
      <c r="E23" s="51">
        <f>E24+E29+E30+E31</f>
        <v>130700.9</v>
      </c>
      <c r="F23" s="45">
        <f t="shared" si="0"/>
        <v>0.39503731369222544</v>
      </c>
      <c r="G23" s="45">
        <f t="shared" si="1"/>
        <v>0.40473546523510423</v>
      </c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</row>
    <row r="24" spans="1:7" s="49" customFormat="1" ht="47.25" outlineLevel="1">
      <c r="A24" s="50" t="s">
        <v>33</v>
      </c>
      <c r="B24" s="1" t="s">
        <v>34</v>
      </c>
      <c r="C24" s="51">
        <f>C25+C26+C27+C28</f>
        <v>330857.1</v>
      </c>
      <c r="D24" s="51">
        <f>D25+D26+D27+D28</f>
        <v>325126.1</v>
      </c>
      <c r="E24" s="51">
        <f>E25+E26+E27+E28</f>
        <v>132897.8</v>
      </c>
      <c r="F24" s="45">
        <f t="shared" si="0"/>
        <v>0.4016773404590683</v>
      </c>
      <c r="G24" s="45">
        <f t="shared" si="1"/>
        <v>0.4087577097009437</v>
      </c>
    </row>
    <row r="25" spans="1:7" s="49" customFormat="1" ht="52.5" customHeight="1" outlineLevel="1">
      <c r="A25" s="50" t="s">
        <v>35</v>
      </c>
      <c r="B25" s="50" t="s">
        <v>36</v>
      </c>
      <c r="C25" s="51">
        <v>57730.8</v>
      </c>
      <c r="D25" s="51">
        <v>57730.8</v>
      </c>
      <c r="E25" s="51">
        <v>21403.4</v>
      </c>
      <c r="F25" s="45">
        <f t="shared" si="0"/>
        <v>0.3707449056656066</v>
      </c>
      <c r="G25" s="45">
        <f t="shared" si="1"/>
        <v>0.3707449056656066</v>
      </c>
    </row>
    <row r="26" spans="1:249" ht="63">
      <c r="A26" s="50" t="s">
        <v>37</v>
      </c>
      <c r="B26" s="50" t="s">
        <v>38</v>
      </c>
      <c r="C26" s="51">
        <v>79742.5</v>
      </c>
      <c r="D26" s="51">
        <v>79828.5</v>
      </c>
      <c r="E26" s="51">
        <v>29009.5</v>
      </c>
      <c r="F26" s="45">
        <f t="shared" si="0"/>
        <v>0.36378969809072953</v>
      </c>
      <c r="G26" s="45">
        <f t="shared" si="1"/>
        <v>0.36339778399944883</v>
      </c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</row>
    <row r="27" spans="1:249" ht="47.25">
      <c r="A27" s="50" t="s">
        <v>39</v>
      </c>
      <c r="B27" s="50" t="s">
        <v>40</v>
      </c>
      <c r="C27" s="51">
        <v>192843.8</v>
      </c>
      <c r="D27" s="51">
        <v>186621.8</v>
      </c>
      <c r="E27" s="51">
        <v>82339.9</v>
      </c>
      <c r="F27" s="45">
        <f t="shared" si="0"/>
        <v>0.4269771701242145</v>
      </c>
      <c r="G27" s="45">
        <f t="shared" si="1"/>
        <v>0.4412126557561871</v>
      </c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</row>
    <row r="28" spans="1:249" ht="15.75">
      <c r="A28" s="50" t="s">
        <v>65</v>
      </c>
      <c r="B28" s="50" t="s">
        <v>66</v>
      </c>
      <c r="C28" s="51">
        <v>540</v>
      </c>
      <c r="D28" s="51">
        <v>945</v>
      </c>
      <c r="E28" s="51">
        <v>145</v>
      </c>
      <c r="F28" s="45">
        <f t="shared" si="0"/>
        <v>0.26851851851851855</v>
      </c>
      <c r="G28" s="44">
        <f t="shared" si="1"/>
        <v>0.15343915343915343</v>
      </c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</row>
    <row r="29" spans="1:249" ht="31.5">
      <c r="A29" s="50" t="s">
        <v>106</v>
      </c>
      <c r="B29" s="52" t="s">
        <v>107</v>
      </c>
      <c r="C29" s="92"/>
      <c r="D29" s="93"/>
      <c r="E29" s="94"/>
      <c r="F29" s="80"/>
      <c r="G29" s="42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</row>
    <row r="30" spans="1:249" ht="15.75">
      <c r="A30" s="50" t="s">
        <v>108</v>
      </c>
      <c r="B30" s="52" t="s">
        <v>109</v>
      </c>
      <c r="C30" s="92"/>
      <c r="D30" s="93"/>
      <c r="E30" s="94"/>
      <c r="F30" s="80"/>
      <c r="G30" s="42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</row>
    <row r="31" spans="1:249" ht="31.5">
      <c r="A31" s="50" t="s">
        <v>69</v>
      </c>
      <c r="B31" s="52" t="s">
        <v>70</v>
      </c>
      <c r="C31" s="51"/>
      <c r="D31" s="79">
        <v>-2196.9</v>
      </c>
      <c r="E31" s="79">
        <v>-2196.9</v>
      </c>
      <c r="F31" s="80"/>
      <c r="G31" s="45">
        <f>E31/D31</f>
        <v>1</v>
      </c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</row>
    <row r="32" spans="1:249" ht="15.75">
      <c r="A32" s="101" t="s">
        <v>41</v>
      </c>
      <c r="B32" s="102"/>
      <c r="C32" s="51">
        <f>C22+C23</f>
        <v>449370.6</v>
      </c>
      <c r="D32" s="51">
        <f>D22+D23</f>
        <v>441442.69999999995</v>
      </c>
      <c r="E32" s="51">
        <f>E22+E23</f>
        <v>164224</v>
      </c>
      <c r="F32" s="78">
        <f>E32/C32</f>
        <v>0.3654533696685987</v>
      </c>
      <c r="G32" s="78">
        <f>E32/D32</f>
        <v>0.37201657202622224</v>
      </c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</row>
  </sheetData>
  <sheetProtection/>
  <mergeCells count="7">
    <mergeCell ref="A32:B32"/>
    <mergeCell ref="A21:B21"/>
    <mergeCell ref="A22:B22"/>
    <mergeCell ref="A10:B10"/>
    <mergeCell ref="A1:E1"/>
    <mergeCell ref="A2:E2"/>
    <mergeCell ref="A3:E3"/>
  </mergeCells>
  <printOptions/>
  <pageMargins left="0.24" right="0.17" top="0.17" bottom="0.17" header="0.17" footer="0.17"/>
  <pageSetup fitToHeight="2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435"/>
  <sheetViews>
    <sheetView zoomScaleSheetLayoutView="100" zoomScalePageLayoutView="0" workbookViewId="0" topLeftCell="A103">
      <selection activeCell="M126" sqref="M126"/>
    </sheetView>
  </sheetViews>
  <sheetFormatPr defaultColWidth="9.00390625" defaultRowHeight="12.75" outlineLevelCol="1"/>
  <cols>
    <col min="1" max="1" width="25.125" style="62" customWidth="1"/>
    <col min="2" max="2" width="29.25390625" style="62" customWidth="1"/>
    <col min="3" max="4" width="14.875" style="62" customWidth="1"/>
    <col min="5" max="5" width="13.00390625" style="62" customWidth="1"/>
    <col min="6" max="6" width="13.625" style="62" hidden="1" customWidth="1" outlineLevel="1"/>
    <col min="7" max="7" width="14.375" style="62" hidden="1" customWidth="1" outlineLevel="1"/>
    <col min="8" max="8" width="13.125" style="62" hidden="1" customWidth="1" collapsed="1"/>
    <col min="9" max="9" width="13.125" style="62" hidden="1" customWidth="1"/>
    <col min="10" max="11" width="13.125" style="62" customWidth="1"/>
    <col min="12" max="12" width="10.625" style="62" bestFit="1" customWidth="1"/>
    <col min="13" max="16384" width="9.125" style="62" customWidth="1"/>
  </cols>
  <sheetData>
    <row r="1" spans="1:7" ht="18">
      <c r="A1" s="120" t="s">
        <v>43</v>
      </c>
      <c r="B1" s="120"/>
      <c r="C1" s="120"/>
      <c r="D1" s="120"/>
      <c r="E1" s="120"/>
      <c r="F1" s="120"/>
      <c r="G1" s="33"/>
    </row>
    <row r="2" spans="1:7" ht="18">
      <c r="A2" s="121" t="s">
        <v>111</v>
      </c>
      <c r="B2" s="121"/>
      <c r="C2" s="121"/>
      <c r="D2" s="121"/>
      <c r="E2" s="121"/>
      <c r="F2" s="121"/>
      <c r="G2" s="34"/>
    </row>
    <row r="3" spans="1:11" ht="13.5" customHeight="1">
      <c r="A3" s="118" t="s">
        <v>2</v>
      </c>
      <c r="B3" s="118" t="s">
        <v>3</v>
      </c>
      <c r="C3" s="122" t="s">
        <v>92</v>
      </c>
      <c r="D3" s="116" t="s">
        <v>93</v>
      </c>
      <c r="E3" s="63" t="s">
        <v>44</v>
      </c>
      <c r="F3" s="85" t="s">
        <v>94</v>
      </c>
      <c r="G3" s="64" t="s">
        <v>45</v>
      </c>
      <c r="H3" s="64" t="s">
        <v>45</v>
      </c>
      <c r="I3" s="64" t="s">
        <v>45</v>
      </c>
      <c r="J3" s="64" t="s">
        <v>45</v>
      </c>
      <c r="K3" s="64" t="s">
        <v>45</v>
      </c>
    </row>
    <row r="4" spans="1:11" ht="36" customHeight="1">
      <c r="A4" s="119"/>
      <c r="B4" s="119"/>
      <c r="C4" s="123"/>
      <c r="D4" s="117"/>
      <c r="E4" s="66" t="s">
        <v>112</v>
      </c>
      <c r="F4" s="66" t="s">
        <v>95</v>
      </c>
      <c r="G4" s="67" t="s">
        <v>78</v>
      </c>
      <c r="H4" s="68" t="s">
        <v>46</v>
      </c>
      <c r="I4" s="68" t="s">
        <v>47</v>
      </c>
      <c r="J4" s="67" t="s">
        <v>78</v>
      </c>
      <c r="K4" s="67" t="s">
        <v>79</v>
      </c>
    </row>
    <row r="5" spans="1:11" ht="12.75">
      <c r="A5" s="2" t="s">
        <v>4</v>
      </c>
      <c r="B5" s="3" t="s">
        <v>5</v>
      </c>
      <c r="C5" s="4">
        <f>C6+C7+C8+C9+C10+C11+C12+C13+C14</f>
        <v>11802.5</v>
      </c>
      <c r="D5" s="4">
        <f>D6+D7+D8+D9+D10+D11+D12+D13+D14</f>
        <v>11802.5</v>
      </c>
      <c r="E5" s="4">
        <f>E6+E7+E8+E9+E10+E11+E12+E13+E14</f>
        <v>3104.5</v>
      </c>
      <c r="F5" s="4">
        <f>F6+F7+F8+F9+F10+F11+F12+F13+F14</f>
        <v>504.19999999999993</v>
      </c>
      <c r="G5" s="5">
        <f aca="true" t="shared" si="0" ref="G5:G26">E5/C5</f>
        <v>0.26303749205676763</v>
      </c>
      <c r="H5" s="16" t="e">
        <f>E5/#REF!</f>
        <v>#REF!</v>
      </c>
      <c r="I5" s="16" t="e">
        <f>E5/#REF!</f>
        <v>#REF!</v>
      </c>
      <c r="J5" s="15">
        <f aca="true" t="shared" si="1" ref="J5:J26">E5/C5</f>
        <v>0.26303749205676763</v>
      </c>
      <c r="K5" s="15">
        <f aca="true" t="shared" si="2" ref="K5:K26">E5/D5</f>
        <v>0.26303749205676763</v>
      </c>
    </row>
    <row r="6" spans="1:11" ht="12.75">
      <c r="A6" s="69" t="s">
        <v>48</v>
      </c>
      <c r="B6" s="65"/>
      <c r="C6" s="70">
        <v>417</v>
      </c>
      <c r="D6" s="70">
        <v>417</v>
      </c>
      <c r="E6" s="71">
        <v>136.5</v>
      </c>
      <c r="F6" s="71">
        <v>38.8</v>
      </c>
      <c r="G6" s="72">
        <f t="shared" si="0"/>
        <v>0.3273381294964029</v>
      </c>
      <c r="H6" s="73" t="e">
        <f>E6/#REF!</f>
        <v>#REF!</v>
      </c>
      <c r="I6" s="73" t="e">
        <f>E6/#REF!</f>
        <v>#REF!</v>
      </c>
      <c r="J6" s="73">
        <f t="shared" si="1"/>
        <v>0.3273381294964029</v>
      </c>
      <c r="K6" s="73">
        <f t="shared" si="2"/>
        <v>0.3273381294964029</v>
      </c>
    </row>
    <row r="7" spans="1:11" ht="12.75">
      <c r="A7" s="69" t="s">
        <v>49</v>
      </c>
      <c r="B7" s="65"/>
      <c r="C7" s="70">
        <v>165.3</v>
      </c>
      <c r="D7" s="70">
        <v>165.3</v>
      </c>
      <c r="E7" s="71">
        <v>37.7</v>
      </c>
      <c r="F7" s="71">
        <v>7.9</v>
      </c>
      <c r="G7" s="72">
        <f t="shared" si="0"/>
        <v>0.2280701754385965</v>
      </c>
      <c r="H7" s="73" t="e">
        <f>E7/#REF!</f>
        <v>#REF!</v>
      </c>
      <c r="I7" s="73" t="e">
        <f>E7/#REF!</f>
        <v>#REF!</v>
      </c>
      <c r="J7" s="73">
        <f t="shared" si="1"/>
        <v>0.2280701754385965</v>
      </c>
      <c r="K7" s="73">
        <f t="shared" si="2"/>
        <v>0.2280701754385965</v>
      </c>
    </row>
    <row r="8" spans="1:11" ht="12.75">
      <c r="A8" s="69" t="s">
        <v>50</v>
      </c>
      <c r="B8" s="65"/>
      <c r="C8" s="65">
        <v>289.9</v>
      </c>
      <c r="D8" s="65">
        <v>289.9</v>
      </c>
      <c r="E8" s="70">
        <v>74.8</v>
      </c>
      <c r="F8" s="70">
        <v>17.1</v>
      </c>
      <c r="G8" s="72">
        <f t="shared" si="0"/>
        <v>0.2580200068989307</v>
      </c>
      <c r="H8" s="73" t="e">
        <f>E8/#REF!</f>
        <v>#REF!</v>
      </c>
      <c r="I8" s="73" t="e">
        <f>E8/#REF!</f>
        <v>#REF!</v>
      </c>
      <c r="J8" s="73">
        <f t="shared" si="1"/>
        <v>0.2580200068989307</v>
      </c>
      <c r="K8" s="73">
        <f t="shared" si="2"/>
        <v>0.2580200068989307</v>
      </c>
    </row>
    <row r="9" spans="1:11" ht="12.75">
      <c r="A9" s="69" t="s">
        <v>51</v>
      </c>
      <c r="B9" s="65"/>
      <c r="C9" s="65">
        <v>386.2</v>
      </c>
      <c r="D9" s="65">
        <v>386.2</v>
      </c>
      <c r="E9" s="71">
        <v>140.9</v>
      </c>
      <c r="F9" s="71">
        <v>29.4</v>
      </c>
      <c r="G9" s="72">
        <f t="shared" si="0"/>
        <v>0.36483687208700155</v>
      </c>
      <c r="H9" s="73" t="e">
        <f>E9/#REF!</f>
        <v>#REF!</v>
      </c>
      <c r="I9" s="73" t="e">
        <f>E9/#REF!</f>
        <v>#REF!</v>
      </c>
      <c r="J9" s="73">
        <f t="shared" si="1"/>
        <v>0.36483687208700155</v>
      </c>
      <c r="K9" s="73">
        <f t="shared" si="2"/>
        <v>0.36483687208700155</v>
      </c>
    </row>
    <row r="10" spans="1:11" ht="12.75">
      <c r="A10" s="69" t="s">
        <v>52</v>
      </c>
      <c r="B10" s="65"/>
      <c r="C10" s="70">
        <v>152.7</v>
      </c>
      <c r="D10" s="70">
        <v>152.7</v>
      </c>
      <c r="E10" s="71">
        <v>38.7</v>
      </c>
      <c r="F10" s="71">
        <v>6.7</v>
      </c>
      <c r="G10" s="72">
        <f t="shared" si="0"/>
        <v>0.25343811394891946</v>
      </c>
      <c r="H10" s="73" t="e">
        <f>E10/#REF!</f>
        <v>#REF!</v>
      </c>
      <c r="I10" s="73" t="e">
        <f>E10/#REF!</f>
        <v>#REF!</v>
      </c>
      <c r="J10" s="73">
        <f t="shared" si="1"/>
        <v>0.25343811394891946</v>
      </c>
      <c r="K10" s="73">
        <f t="shared" si="2"/>
        <v>0.25343811394891946</v>
      </c>
    </row>
    <row r="11" spans="1:11" ht="12.75">
      <c r="A11" s="69" t="s">
        <v>53</v>
      </c>
      <c r="B11" s="65"/>
      <c r="C11" s="70">
        <v>1023</v>
      </c>
      <c r="D11" s="70">
        <v>1023</v>
      </c>
      <c r="E11" s="71">
        <v>316.8</v>
      </c>
      <c r="F11" s="71">
        <v>51.4</v>
      </c>
      <c r="G11" s="72">
        <f t="shared" si="0"/>
        <v>0.3096774193548387</v>
      </c>
      <c r="H11" s="73" t="e">
        <f>E11/#REF!</f>
        <v>#REF!</v>
      </c>
      <c r="I11" s="73" t="e">
        <f>E11/#REF!</f>
        <v>#REF!</v>
      </c>
      <c r="J11" s="73">
        <f t="shared" si="1"/>
        <v>0.3096774193548387</v>
      </c>
      <c r="K11" s="73">
        <f t="shared" si="2"/>
        <v>0.3096774193548387</v>
      </c>
    </row>
    <row r="12" spans="1:11" ht="12.75">
      <c r="A12" s="69" t="s">
        <v>54</v>
      </c>
      <c r="B12" s="65"/>
      <c r="C12" s="65">
        <v>147.6</v>
      </c>
      <c r="D12" s="65">
        <v>147.6</v>
      </c>
      <c r="E12" s="71">
        <v>41</v>
      </c>
      <c r="F12" s="71">
        <v>8.4</v>
      </c>
      <c r="G12" s="72">
        <f t="shared" si="0"/>
        <v>0.2777777777777778</v>
      </c>
      <c r="H12" s="73" t="e">
        <f>E12/#REF!</f>
        <v>#REF!</v>
      </c>
      <c r="I12" s="73" t="e">
        <f>E12/#REF!</f>
        <v>#REF!</v>
      </c>
      <c r="J12" s="73">
        <f t="shared" si="1"/>
        <v>0.2777777777777778</v>
      </c>
      <c r="K12" s="73">
        <f t="shared" si="2"/>
        <v>0.2777777777777778</v>
      </c>
    </row>
    <row r="13" spans="1:11" ht="12.75">
      <c r="A13" s="69" t="s">
        <v>55</v>
      </c>
      <c r="B13" s="65"/>
      <c r="C13" s="65">
        <v>218.4</v>
      </c>
      <c r="D13" s="65">
        <v>218.4</v>
      </c>
      <c r="E13" s="71">
        <v>60.6</v>
      </c>
      <c r="F13" s="71">
        <v>8.1</v>
      </c>
      <c r="G13" s="72">
        <f t="shared" si="0"/>
        <v>0.2774725274725275</v>
      </c>
      <c r="H13" s="73" t="e">
        <f>E13/#REF!</f>
        <v>#REF!</v>
      </c>
      <c r="I13" s="73" t="e">
        <f>E13/#REF!</f>
        <v>#REF!</v>
      </c>
      <c r="J13" s="73">
        <f t="shared" si="1"/>
        <v>0.2774725274725275</v>
      </c>
      <c r="K13" s="73">
        <f t="shared" si="2"/>
        <v>0.2774725274725275</v>
      </c>
    </row>
    <row r="14" spans="1:11" ht="12.75">
      <c r="A14" s="69" t="s">
        <v>56</v>
      </c>
      <c r="B14" s="65"/>
      <c r="C14" s="70">
        <v>9002.4</v>
      </c>
      <c r="D14" s="70">
        <v>9002.4</v>
      </c>
      <c r="E14" s="71">
        <v>2257.5</v>
      </c>
      <c r="F14" s="71">
        <v>336.4</v>
      </c>
      <c r="G14" s="72">
        <f t="shared" si="0"/>
        <v>0.2507664622767262</v>
      </c>
      <c r="H14" s="73" t="e">
        <f>E14/#REF!</f>
        <v>#REF!</v>
      </c>
      <c r="I14" s="73" t="e">
        <f>E14/#REF!</f>
        <v>#REF!</v>
      </c>
      <c r="J14" s="73">
        <f t="shared" si="1"/>
        <v>0.2507664622767262</v>
      </c>
      <c r="K14" s="73">
        <f t="shared" si="2"/>
        <v>0.2507664622767262</v>
      </c>
    </row>
    <row r="15" spans="1:11" ht="12.75">
      <c r="A15" s="10" t="s">
        <v>82</v>
      </c>
      <c r="B15" s="21" t="s">
        <v>84</v>
      </c>
      <c r="C15" s="4">
        <f>C16+C17+C18+C19+C20+C21+C22+C23+C24</f>
        <v>8098.099999999999</v>
      </c>
      <c r="D15" s="4">
        <f>D16+D17+D18+D19+D20+D21+D22+D23+D24</f>
        <v>8098.099999999999</v>
      </c>
      <c r="E15" s="12">
        <f>E16+E17+E18+E19+E20+E21+E22+E23+E24</f>
        <v>3108.8999999999996</v>
      </c>
      <c r="F15" s="12">
        <f>F16+F17+F18+F19+F20+F21+F22+F23+F24</f>
        <v>792.9</v>
      </c>
      <c r="G15" s="30">
        <f t="shared" si="0"/>
        <v>0.3839048665736407</v>
      </c>
      <c r="H15" s="30"/>
      <c r="I15" s="30"/>
      <c r="J15" s="15">
        <f t="shared" si="1"/>
        <v>0.3839048665736407</v>
      </c>
      <c r="K15" s="15">
        <f t="shared" si="2"/>
        <v>0.3839048665736407</v>
      </c>
    </row>
    <row r="16" spans="1:11" ht="12.75">
      <c r="A16" s="69" t="s">
        <v>48</v>
      </c>
      <c r="B16" s="75"/>
      <c r="C16" s="75">
        <v>848.8</v>
      </c>
      <c r="D16" s="75">
        <v>848.8</v>
      </c>
      <c r="E16" s="71">
        <v>325.8</v>
      </c>
      <c r="F16" s="71">
        <v>83.1</v>
      </c>
      <c r="G16" s="72">
        <f t="shared" si="0"/>
        <v>0.3838360037700283</v>
      </c>
      <c r="H16" s="5"/>
      <c r="I16" s="72"/>
      <c r="J16" s="73">
        <f t="shared" si="1"/>
        <v>0.3838360037700283</v>
      </c>
      <c r="K16" s="73">
        <f t="shared" si="2"/>
        <v>0.3838360037700283</v>
      </c>
    </row>
    <row r="17" spans="1:11" ht="12.75">
      <c r="A17" s="69" t="s">
        <v>49</v>
      </c>
      <c r="B17" s="75"/>
      <c r="C17" s="75">
        <v>455.4</v>
      </c>
      <c r="D17" s="75">
        <v>455.4</v>
      </c>
      <c r="E17" s="71">
        <v>174.8</v>
      </c>
      <c r="F17" s="71">
        <v>44.6</v>
      </c>
      <c r="G17" s="72">
        <f t="shared" si="0"/>
        <v>0.38383838383838387</v>
      </c>
      <c r="H17" s="5"/>
      <c r="I17" s="72"/>
      <c r="J17" s="73">
        <f t="shared" si="1"/>
        <v>0.38383838383838387</v>
      </c>
      <c r="K17" s="73">
        <f t="shared" si="2"/>
        <v>0.38383838383838387</v>
      </c>
    </row>
    <row r="18" spans="1:11" ht="12.75">
      <c r="A18" s="69" t="s">
        <v>50</v>
      </c>
      <c r="B18" s="75"/>
      <c r="C18" s="75">
        <v>742.8</v>
      </c>
      <c r="D18" s="75">
        <v>742.8</v>
      </c>
      <c r="E18" s="71">
        <v>285.2</v>
      </c>
      <c r="F18" s="71">
        <v>72.7</v>
      </c>
      <c r="G18" s="72">
        <f t="shared" si="0"/>
        <v>0.38395261173936457</v>
      </c>
      <c r="H18" s="5"/>
      <c r="I18" s="72"/>
      <c r="J18" s="73">
        <f t="shared" si="1"/>
        <v>0.38395261173936457</v>
      </c>
      <c r="K18" s="73">
        <f t="shared" si="2"/>
        <v>0.38395261173936457</v>
      </c>
    </row>
    <row r="19" spans="1:11" ht="12.75">
      <c r="A19" s="69" t="s">
        <v>51</v>
      </c>
      <c r="B19" s="75"/>
      <c r="C19" s="75">
        <v>798.4</v>
      </c>
      <c r="D19" s="75">
        <v>798.4</v>
      </c>
      <c r="E19" s="71">
        <v>306.5</v>
      </c>
      <c r="F19" s="71">
        <v>78.2</v>
      </c>
      <c r="G19" s="72">
        <f t="shared" si="0"/>
        <v>0.3838927855711423</v>
      </c>
      <c r="H19" s="5"/>
      <c r="I19" s="72"/>
      <c r="J19" s="73">
        <f t="shared" si="1"/>
        <v>0.3838927855711423</v>
      </c>
      <c r="K19" s="73">
        <f t="shared" si="2"/>
        <v>0.3838927855711423</v>
      </c>
    </row>
    <row r="20" spans="1:11" ht="12.75">
      <c r="A20" s="69" t="s">
        <v>52</v>
      </c>
      <c r="B20" s="75"/>
      <c r="C20" s="75">
        <v>663.6</v>
      </c>
      <c r="D20" s="75">
        <v>663.6</v>
      </c>
      <c r="E20" s="71">
        <v>254.8</v>
      </c>
      <c r="F20" s="71">
        <v>65</v>
      </c>
      <c r="G20" s="72">
        <f t="shared" si="0"/>
        <v>0.3839662447257384</v>
      </c>
      <c r="H20" s="5"/>
      <c r="I20" s="72"/>
      <c r="J20" s="73">
        <f t="shared" si="1"/>
        <v>0.3839662447257384</v>
      </c>
      <c r="K20" s="73">
        <f t="shared" si="2"/>
        <v>0.3839662447257384</v>
      </c>
    </row>
    <row r="21" spans="1:11" ht="12.75">
      <c r="A21" s="69" t="s">
        <v>53</v>
      </c>
      <c r="B21" s="75"/>
      <c r="C21" s="75">
        <v>974.7</v>
      </c>
      <c r="D21" s="83">
        <v>974.7</v>
      </c>
      <c r="E21" s="71">
        <v>374.2</v>
      </c>
      <c r="F21" s="71">
        <v>95.4</v>
      </c>
      <c r="G21" s="72">
        <f t="shared" si="0"/>
        <v>0.3839129988714476</v>
      </c>
      <c r="H21" s="5"/>
      <c r="I21" s="72"/>
      <c r="J21" s="73">
        <f t="shared" si="1"/>
        <v>0.3839129988714476</v>
      </c>
      <c r="K21" s="73">
        <f t="shared" si="2"/>
        <v>0.3839129988714476</v>
      </c>
    </row>
    <row r="22" spans="1:11" ht="12.75">
      <c r="A22" s="69" t="s">
        <v>54</v>
      </c>
      <c r="B22" s="75"/>
      <c r="C22" s="75">
        <v>883.9</v>
      </c>
      <c r="D22" s="75">
        <v>883.9</v>
      </c>
      <c r="E22" s="71">
        <v>339.3</v>
      </c>
      <c r="F22" s="71">
        <v>86.6</v>
      </c>
      <c r="G22" s="72">
        <f t="shared" si="0"/>
        <v>0.3838669532752574</v>
      </c>
      <c r="H22" s="5"/>
      <c r="I22" s="72"/>
      <c r="J22" s="73">
        <f t="shared" si="1"/>
        <v>0.3838669532752574</v>
      </c>
      <c r="K22" s="73">
        <f t="shared" si="2"/>
        <v>0.3838669532752574</v>
      </c>
    </row>
    <row r="23" spans="1:11" ht="12.75">
      <c r="A23" s="69" t="s">
        <v>55</v>
      </c>
      <c r="B23" s="75"/>
      <c r="C23" s="75">
        <v>892.3</v>
      </c>
      <c r="D23" s="75">
        <v>892.3</v>
      </c>
      <c r="E23" s="71">
        <v>342.6</v>
      </c>
      <c r="F23" s="71">
        <v>87.4</v>
      </c>
      <c r="G23" s="72">
        <f t="shared" si="0"/>
        <v>0.3839515857895327</v>
      </c>
      <c r="H23" s="30"/>
      <c r="I23" s="72"/>
      <c r="J23" s="73">
        <f t="shared" si="1"/>
        <v>0.3839515857895327</v>
      </c>
      <c r="K23" s="73">
        <f t="shared" si="2"/>
        <v>0.3839515857895327</v>
      </c>
    </row>
    <row r="24" spans="1:11" ht="12.75">
      <c r="A24" s="69" t="s">
        <v>56</v>
      </c>
      <c r="B24" s="75"/>
      <c r="C24" s="75">
        <v>1838.2</v>
      </c>
      <c r="D24" s="75">
        <v>1838.2</v>
      </c>
      <c r="E24" s="71">
        <v>705.7</v>
      </c>
      <c r="F24" s="71">
        <v>179.9</v>
      </c>
      <c r="G24" s="72">
        <f t="shared" si="0"/>
        <v>0.3839081710368839</v>
      </c>
      <c r="H24" s="5"/>
      <c r="I24" s="72"/>
      <c r="J24" s="73">
        <f t="shared" si="1"/>
        <v>0.3839081710368839</v>
      </c>
      <c r="K24" s="73">
        <f t="shared" si="2"/>
        <v>0.3839081710368839</v>
      </c>
    </row>
    <row r="25" spans="1:11" ht="12.75">
      <c r="A25" s="7" t="s">
        <v>8</v>
      </c>
      <c r="B25" s="3" t="s">
        <v>9</v>
      </c>
      <c r="C25" s="4">
        <f>C26+C27+C28+C29+C30+C31+C32+C33+C34</f>
        <v>20.5</v>
      </c>
      <c r="D25" s="4">
        <f>D26+D27+D28+D29+D30+D31+D32+D33+D34</f>
        <v>20.5</v>
      </c>
      <c r="E25" s="4">
        <f>E26+E27+E28+E29+E30+E31+E32+E33+E34</f>
        <v>12.9</v>
      </c>
      <c r="F25" s="4">
        <f>F26+F27+F28+F29+F30+F31+F32+F33+F34</f>
        <v>0</v>
      </c>
      <c r="G25" s="30">
        <f t="shared" si="0"/>
        <v>0.6292682926829268</v>
      </c>
      <c r="H25" s="5" t="e">
        <f>E25/#REF!</f>
        <v>#REF!</v>
      </c>
      <c r="I25" s="5" t="e">
        <f>E25/#REF!</f>
        <v>#REF!</v>
      </c>
      <c r="J25" s="15">
        <f t="shared" si="1"/>
        <v>0.6292682926829268</v>
      </c>
      <c r="K25" s="15">
        <f t="shared" si="2"/>
        <v>0.6292682926829268</v>
      </c>
    </row>
    <row r="26" spans="1:11" ht="12.75">
      <c r="A26" s="69" t="s">
        <v>48</v>
      </c>
      <c r="B26" s="65"/>
      <c r="C26" s="65">
        <v>0.8</v>
      </c>
      <c r="D26" s="65">
        <v>0.8</v>
      </c>
      <c r="E26" s="71"/>
      <c r="F26" s="71"/>
      <c r="G26" s="72">
        <f t="shared" si="0"/>
        <v>0</v>
      </c>
      <c r="H26" s="16"/>
      <c r="I26" s="16"/>
      <c r="J26" s="73">
        <f t="shared" si="1"/>
        <v>0</v>
      </c>
      <c r="K26" s="73">
        <f t="shared" si="2"/>
        <v>0</v>
      </c>
    </row>
    <row r="27" spans="1:11" ht="12.75">
      <c r="A27" s="69" t="s">
        <v>49</v>
      </c>
      <c r="B27" s="65"/>
      <c r="C27" s="65"/>
      <c r="D27" s="65"/>
      <c r="E27" s="71"/>
      <c r="F27" s="71"/>
      <c r="G27" s="72"/>
      <c r="H27" s="16"/>
      <c r="I27" s="16"/>
      <c r="J27" s="73"/>
      <c r="K27" s="73"/>
    </row>
    <row r="28" spans="1:11" ht="12.75">
      <c r="A28" s="69" t="s">
        <v>50</v>
      </c>
      <c r="B28" s="65"/>
      <c r="C28" s="65"/>
      <c r="D28" s="65"/>
      <c r="E28" s="71"/>
      <c r="F28" s="71"/>
      <c r="G28" s="72"/>
      <c r="H28" s="16"/>
      <c r="I28" s="16"/>
      <c r="J28" s="73"/>
      <c r="K28" s="73"/>
    </row>
    <row r="29" spans="1:11" ht="12.75">
      <c r="A29" s="69" t="s">
        <v>51</v>
      </c>
      <c r="B29" s="65"/>
      <c r="C29" s="70">
        <v>0.4</v>
      </c>
      <c r="D29" s="70">
        <v>0.4</v>
      </c>
      <c r="E29" s="71"/>
      <c r="F29" s="71"/>
      <c r="G29" s="72">
        <f>E29/C29</f>
        <v>0</v>
      </c>
      <c r="H29" s="73"/>
      <c r="I29" s="73"/>
      <c r="J29" s="73">
        <f>E29/C29</f>
        <v>0</v>
      </c>
      <c r="K29" s="73">
        <f>E29/D29</f>
        <v>0</v>
      </c>
    </row>
    <row r="30" spans="1:11" ht="12.75">
      <c r="A30" s="69" t="s">
        <v>52</v>
      </c>
      <c r="B30" s="65"/>
      <c r="C30" s="65"/>
      <c r="D30" s="65"/>
      <c r="E30" s="71"/>
      <c r="F30" s="71"/>
      <c r="G30" s="72"/>
      <c r="H30" s="73"/>
      <c r="I30" s="73"/>
      <c r="J30" s="73"/>
      <c r="K30" s="73"/>
    </row>
    <row r="31" spans="1:11" ht="12.75">
      <c r="A31" s="69" t="s">
        <v>53</v>
      </c>
      <c r="B31" s="65"/>
      <c r="C31" s="65"/>
      <c r="D31" s="65"/>
      <c r="E31" s="71"/>
      <c r="F31" s="71"/>
      <c r="G31" s="72"/>
      <c r="H31" s="73"/>
      <c r="I31" s="73"/>
      <c r="J31" s="73"/>
      <c r="K31" s="73"/>
    </row>
    <row r="32" spans="1:11" ht="12.75">
      <c r="A32" s="69" t="s">
        <v>54</v>
      </c>
      <c r="B32" s="65"/>
      <c r="C32" s="65"/>
      <c r="D32" s="65"/>
      <c r="E32" s="71"/>
      <c r="F32" s="71"/>
      <c r="G32" s="72"/>
      <c r="H32" s="73"/>
      <c r="I32" s="73"/>
      <c r="J32" s="73"/>
      <c r="K32" s="73"/>
    </row>
    <row r="33" spans="1:11" ht="12.75">
      <c r="A33" s="69" t="s">
        <v>55</v>
      </c>
      <c r="B33" s="65"/>
      <c r="C33" s="70">
        <v>17</v>
      </c>
      <c r="D33" s="70">
        <v>17</v>
      </c>
      <c r="E33" s="71"/>
      <c r="F33" s="71"/>
      <c r="G33" s="72">
        <f aca="true" t="shared" si="3" ref="G33:G67">E33/C33</f>
        <v>0</v>
      </c>
      <c r="H33" s="73"/>
      <c r="I33" s="73"/>
      <c r="J33" s="73">
        <f>E33/C33</f>
        <v>0</v>
      </c>
      <c r="K33" s="73">
        <f>E33/D33</f>
        <v>0</v>
      </c>
    </row>
    <row r="34" spans="1:11" ht="12.75">
      <c r="A34" s="69" t="s">
        <v>56</v>
      </c>
      <c r="B34" s="65"/>
      <c r="C34" s="65">
        <v>2.3</v>
      </c>
      <c r="D34" s="65">
        <v>2.3</v>
      </c>
      <c r="E34" s="71">
        <v>12.9</v>
      </c>
      <c r="F34" s="71"/>
      <c r="G34" s="72">
        <f t="shared" si="3"/>
        <v>5.608695652173914</v>
      </c>
      <c r="H34" s="16"/>
      <c r="I34" s="16"/>
      <c r="J34" s="73" t="s">
        <v>17</v>
      </c>
      <c r="K34" s="73" t="s">
        <v>17</v>
      </c>
    </row>
    <row r="35" spans="1:249" s="8" customFormat="1" ht="12.75">
      <c r="A35" s="7" t="s">
        <v>10</v>
      </c>
      <c r="B35" s="28" t="s">
        <v>11</v>
      </c>
      <c r="C35" s="4">
        <f>C36+C37+C38+C39+C40+C41+C42+C43+C44</f>
        <v>2725.7</v>
      </c>
      <c r="D35" s="4">
        <f>D36+D37+D38+D39+D40+D41+D42+D43+D44</f>
        <v>2725.7</v>
      </c>
      <c r="E35" s="4">
        <f>E36+E37+E38+E39+E40+E41+E42+E43+E44</f>
        <v>112.4</v>
      </c>
      <c r="F35" s="4">
        <f>F36+F37+F38+F39+F40+F41+F42+F43+F44</f>
        <v>39.3</v>
      </c>
      <c r="G35" s="30">
        <f t="shared" si="3"/>
        <v>0.04123711340206186</v>
      </c>
      <c r="H35" s="16"/>
      <c r="I35" s="16"/>
      <c r="J35" s="15">
        <f aca="true" t="shared" si="4" ref="J35:J67">E35/C35</f>
        <v>0.04123711340206186</v>
      </c>
      <c r="K35" s="15">
        <f aca="true" t="shared" si="5" ref="K35:K67">E35/D35</f>
        <v>0.04123711340206186</v>
      </c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</row>
    <row r="36" spans="1:11" ht="12.75">
      <c r="A36" s="69" t="s">
        <v>48</v>
      </c>
      <c r="B36" s="65"/>
      <c r="C36" s="70">
        <v>163</v>
      </c>
      <c r="D36" s="70">
        <v>163</v>
      </c>
      <c r="E36" s="74">
        <v>3.9</v>
      </c>
      <c r="F36" s="74">
        <v>2</v>
      </c>
      <c r="G36" s="72">
        <f t="shared" si="3"/>
        <v>0.02392638036809816</v>
      </c>
      <c r="H36" s="73"/>
      <c r="I36" s="73"/>
      <c r="J36" s="73">
        <f t="shared" si="4"/>
        <v>0.02392638036809816</v>
      </c>
      <c r="K36" s="73">
        <f t="shared" si="5"/>
        <v>0.02392638036809816</v>
      </c>
    </row>
    <row r="37" spans="1:11" ht="12.75">
      <c r="A37" s="69" t="s">
        <v>49</v>
      </c>
      <c r="B37" s="65"/>
      <c r="C37" s="70">
        <v>68.2</v>
      </c>
      <c r="D37" s="70">
        <v>68.2</v>
      </c>
      <c r="E37" s="74">
        <v>0.4</v>
      </c>
      <c r="F37" s="74">
        <v>0.2</v>
      </c>
      <c r="G37" s="72">
        <f t="shared" si="3"/>
        <v>0.005865102639296188</v>
      </c>
      <c r="H37" s="73"/>
      <c r="I37" s="73"/>
      <c r="J37" s="73">
        <f t="shared" si="4"/>
        <v>0.005865102639296188</v>
      </c>
      <c r="K37" s="73">
        <f t="shared" si="5"/>
        <v>0.005865102639296188</v>
      </c>
    </row>
    <row r="38" spans="1:11" ht="12.75">
      <c r="A38" s="69" t="s">
        <v>50</v>
      </c>
      <c r="B38" s="65"/>
      <c r="C38" s="70">
        <v>138.3</v>
      </c>
      <c r="D38" s="70">
        <v>138.3</v>
      </c>
      <c r="E38" s="74">
        <v>9.4</v>
      </c>
      <c r="F38" s="74">
        <v>6.6</v>
      </c>
      <c r="G38" s="72">
        <f t="shared" si="3"/>
        <v>0.06796818510484454</v>
      </c>
      <c r="H38" s="73"/>
      <c r="I38" s="73"/>
      <c r="J38" s="73">
        <f t="shared" si="4"/>
        <v>0.06796818510484454</v>
      </c>
      <c r="K38" s="73">
        <f t="shared" si="5"/>
        <v>0.06796818510484454</v>
      </c>
    </row>
    <row r="39" spans="1:11" ht="12.75">
      <c r="A39" s="69" t="s">
        <v>51</v>
      </c>
      <c r="B39" s="65"/>
      <c r="C39" s="70">
        <v>128</v>
      </c>
      <c r="D39" s="70">
        <v>128</v>
      </c>
      <c r="E39" s="74">
        <v>4.4</v>
      </c>
      <c r="F39" s="74">
        <v>1.7</v>
      </c>
      <c r="G39" s="72">
        <f t="shared" si="3"/>
        <v>0.034375</v>
      </c>
      <c r="H39" s="73"/>
      <c r="I39" s="73"/>
      <c r="J39" s="73">
        <f t="shared" si="4"/>
        <v>0.034375</v>
      </c>
      <c r="K39" s="73">
        <f t="shared" si="5"/>
        <v>0.034375</v>
      </c>
    </row>
    <row r="40" spans="1:11" ht="12.75">
      <c r="A40" s="69" t="s">
        <v>52</v>
      </c>
      <c r="B40" s="65"/>
      <c r="C40" s="70">
        <v>39.4</v>
      </c>
      <c r="D40" s="70">
        <v>39.4</v>
      </c>
      <c r="E40" s="74">
        <v>4.6</v>
      </c>
      <c r="F40" s="74">
        <v>2.7</v>
      </c>
      <c r="G40" s="72">
        <f t="shared" si="3"/>
        <v>0.11675126903553298</v>
      </c>
      <c r="H40" s="73"/>
      <c r="I40" s="73"/>
      <c r="J40" s="73">
        <f t="shared" si="4"/>
        <v>0.11675126903553298</v>
      </c>
      <c r="K40" s="73">
        <f t="shared" si="5"/>
        <v>0.11675126903553298</v>
      </c>
    </row>
    <row r="41" spans="1:11" ht="12.75">
      <c r="A41" s="69" t="s">
        <v>53</v>
      </c>
      <c r="B41" s="65"/>
      <c r="C41" s="70">
        <v>69</v>
      </c>
      <c r="D41" s="70">
        <v>69</v>
      </c>
      <c r="E41" s="74">
        <v>0.2</v>
      </c>
      <c r="F41" s="74">
        <v>1.6</v>
      </c>
      <c r="G41" s="72">
        <f t="shared" si="3"/>
        <v>0.002898550724637681</v>
      </c>
      <c r="H41" s="73"/>
      <c r="I41" s="73"/>
      <c r="J41" s="73">
        <f t="shared" si="4"/>
        <v>0.002898550724637681</v>
      </c>
      <c r="K41" s="73">
        <f t="shared" si="5"/>
        <v>0.002898550724637681</v>
      </c>
    </row>
    <row r="42" spans="1:11" ht="12.75">
      <c r="A42" s="69" t="s">
        <v>54</v>
      </c>
      <c r="B42" s="65"/>
      <c r="C42" s="70">
        <v>57.8</v>
      </c>
      <c r="D42" s="70">
        <v>57.8</v>
      </c>
      <c r="E42" s="74">
        <v>4.4</v>
      </c>
      <c r="F42" s="74">
        <v>1.4</v>
      </c>
      <c r="G42" s="72">
        <f t="shared" si="3"/>
        <v>0.07612456747404846</v>
      </c>
      <c r="H42" s="73"/>
      <c r="I42" s="73"/>
      <c r="J42" s="73">
        <f t="shared" si="4"/>
        <v>0.07612456747404846</v>
      </c>
      <c r="K42" s="73">
        <f t="shared" si="5"/>
        <v>0.07612456747404846</v>
      </c>
    </row>
    <row r="43" spans="1:249" s="9" customFormat="1" ht="12.75">
      <c r="A43" s="69" t="s">
        <v>55</v>
      </c>
      <c r="B43" s="65"/>
      <c r="C43" s="70">
        <v>61</v>
      </c>
      <c r="D43" s="70">
        <v>61</v>
      </c>
      <c r="E43" s="74">
        <v>3.9</v>
      </c>
      <c r="F43" s="74">
        <v>1.9</v>
      </c>
      <c r="G43" s="72">
        <f t="shared" si="3"/>
        <v>0.06393442622950819</v>
      </c>
      <c r="H43" s="73"/>
      <c r="I43" s="73"/>
      <c r="J43" s="73">
        <f t="shared" si="4"/>
        <v>0.06393442622950819</v>
      </c>
      <c r="K43" s="73">
        <f t="shared" si="5"/>
        <v>0.06393442622950819</v>
      </c>
      <c r="L43" s="81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</row>
    <row r="44" spans="1:12" ht="12.75">
      <c r="A44" s="69" t="s">
        <v>56</v>
      </c>
      <c r="B44" s="65"/>
      <c r="C44" s="70">
        <v>2001</v>
      </c>
      <c r="D44" s="70">
        <v>2001</v>
      </c>
      <c r="E44" s="74">
        <v>81.2</v>
      </c>
      <c r="F44" s="74">
        <v>21.2</v>
      </c>
      <c r="G44" s="72">
        <f t="shared" si="3"/>
        <v>0.04057971014492754</v>
      </c>
      <c r="H44" s="73"/>
      <c r="I44" s="73"/>
      <c r="J44" s="73">
        <f t="shared" si="4"/>
        <v>0.04057971014492754</v>
      </c>
      <c r="K44" s="73">
        <f t="shared" si="5"/>
        <v>0.04057971014492754</v>
      </c>
      <c r="L44" s="81"/>
    </row>
    <row r="45" spans="1:249" ht="12.75">
      <c r="A45" s="7" t="s">
        <v>96</v>
      </c>
      <c r="B45" s="3" t="s">
        <v>97</v>
      </c>
      <c r="C45" s="4">
        <f>C46+C47+C48+C49+C50+C51+C52+C53+C54</f>
        <v>5712.799999999999</v>
      </c>
      <c r="D45" s="4">
        <f>D46+D47+D48+D49+D50+D51+D52+D53+D54</f>
        <v>5712.799999999999</v>
      </c>
      <c r="E45" s="4">
        <f>E46+E47+E48+E49+E50+E51+E52+E53+E54</f>
        <v>2735.1</v>
      </c>
      <c r="F45" s="4">
        <f>F46+F47+F48+F49+F50+F51+F52+F53+F54</f>
        <v>180.5</v>
      </c>
      <c r="G45" s="5">
        <f t="shared" si="3"/>
        <v>0.47876697941464785</v>
      </c>
      <c r="H45" s="16" t="e">
        <f>E45/#REF!</f>
        <v>#REF!</v>
      </c>
      <c r="I45" s="16" t="e">
        <f>E45/#REF!</f>
        <v>#REF!</v>
      </c>
      <c r="J45" s="15">
        <f t="shared" si="4"/>
        <v>0.47876697941464785</v>
      </c>
      <c r="K45" s="15">
        <f t="shared" si="5"/>
        <v>0.47876697941464785</v>
      </c>
      <c r="L45" s="81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</row>
    <row r="46" spans="1:12" ht="12.75">
      <c r="A46" s="69" t="s">
        <v>48</v>
      </c>
      <c r="B46" s="65"/>
      <c r="C46" s="6">
        <v>276.4</v>
      </c>
      <c r="D46" s="6">
        <v>276.4</v>
      </c>
      <c r="E46" s="74">
        <v>120</v>
      </c>
      <c r="F46" s="74"/>
      <c r="G46" s="72">
        <f t="shared" si="3"/>
        <v>0.43415340086830684</v>
      </c>
      <c r="H46" s="73" t="e">
        <f>E46/#REF!</f>
        <v>#REF!</v>
      </c>
      <c r="I46" s="73" t="e">
        <f>E46/#REF!</f>
        <v>#REF!</v>
      </c>
      <c r="J46" s="73">
        <f t="shared" si="4"/>
        <v>0.43415340086830684</v>
      </c>
      <c r="K46" s="73">
        <f t="shared" si="5"/>
        <v>0.43415340086830684</v>
      </c>
      <c r="L46" s="81"/>
    </row>
    <row r="47" spans="1:12" ht="12.75">
      <c r="A47" s="69" t="s">
        <v>49</v>
      </c>
      <c r="B47" s="65"/>
      <c r="C47" s="6">
        <v>200.9</v>
      </c>
      <c r="D47" s="6">
        <v>200.9</v>
      </c>
      <c r="E47" s="74">
        <v>53.6</v>
      </c>
      <c r="F47" s="74">
        <v>2.8</v>
      </c>
      <c r="G47" s="72">
        <f t="shared" si="3"/>
        <v>0.2667994026879044</v>
      </c>
      <c r="H47" s="73" t="e">
        <f>E47/#REF!</f>
        <v>#REF!</v>
      </c>
      <c r="I47" s="73" t="e">
        <f>E47/#REF!</f>
        <v>#REF!</v>
      </c>
      <c r="J47" s="73">
        <f t="shared" si="4"/>
        <v>0.2667994026879044</v>
      </c>
      <c r="K47" s="73">
        <f t="shared" si="5"/>
        <v>0.2667994026879044</v>
      </c>
      <c r="L47" s="81"/>
    </row>
    <row r="48" spans="1:12" ht="12.75">
      <c r="A48" s="69" t="s">
        <v>50</v>
      </c>
      <c r="B48" s="65"/>
      <c r="C48" s="6">
        <v>320.2</v>
      </c>
      <c r="D48" s="6">
        <v>320.2</v>
      </c>
      <c r="E48" s="74">
        <v>13.3</v>
      </c>
      <c r="F48" s="74">
        <v>0.1</v>
      </c>
      <c r="G48" s="72">
        <f t="shared" si="3"/>
        <v>0.04153653966271081</v>
      </c>
      <c r="H48" s="73" t="e">
        <f>E48/#REF!</f>
        <v>#REF!</v>
      </c>
      <c r="I48" s="73" t="e">
        <f>E48/#REF!</f>
        <v>#REF!</v>
      </c>
      <c r="J48" s="73">
        <f t="shared" si="4"/>
        <v>0.04153653966271081</v>
      </c>
      <c r="K48" s="73">
        <f t="shared" si="5"/>
        <v>0.04153653966271081</v>
      </c>
      <c r="L48" s="82"/>
    </row>
    <row r="49" spans="1:12" ht="12.75">
      <c r="A49" s="69" t="s">
        <v>51</v>
      </c>
      <c r="B49" s="65"/>
      <c r="C49" s="6">
        <v>305.8</v>
      </c>
      <c r="D49" s="6">
        <v>305.8</v>
      </c>
      <c r="E49" s="74">
        <v>415.2</v>
      </c>
      <c r="F49" s="74">
        <v>27.2</v>
      </c>
      <c r="G49" s="72">
        <f t="shared" si="3"/>
        <v>1.357750163505559</v>
      </c>
      <c r="H49" s="73" t="e">
        <f>E49/#REF!</f>
        <v>#REF!</v>
      </c>
      <c r="I49" s="73" t="e">
        <f>E49/#REF!</f>
        <v>#REF!</v>
      </c>
      <c r="J49" s="73">
        <f t="shared" si="4"/>
        <v>1.357750163505559</v>
      </c>
      <c r="K49" s="73">
        <f t="shared" si="5"/>
        <v>1.357750163505559</v>
      </c>
      <c r="L49" s="81"/>
    </row>
    <row r="50" spans="1:12" ht="12.75">
      <c r="A50" s="69" t="s">
        <v>52</v>
      </c>
      <c r="B50" s="65"/>
      <c r="C50" s="6">
        <v>71.1</v>
      </c>
      <c r="D50" s="6">
        <v>71.1</v>
      </c>
      <c r="E50" s="74">
        <v>25.2</v>
      </c>
      <c r="F50" s="74"/>
      <c r="G50" s="72">
        <f t="shared" si="3"/>
        <v>0.35443037974683544</v>
      </c>
      <c r="H50" s="73" t="e">
        <f>E50/#REF!</f>
        <v>#REF!</v>
      </c>
      <c r="I50" s="73" t="e">
        <f>E50/#REF!</f>
        <v>#REF!</v>
      </c>
      <c r="J50" s="73">
        <f t="shared" si="4"/>
        <v>0.35443037974683544</v>
      </c>
      <c r="K50" s="73">
        <f t="shared" si="5"/>
        <v>0.35443037974683544</v>
      </c>
      <c r="L50" s="81"/>
    </row>
    <row r="51" spans="1:12" ht="12.75">
      <c r="A51" s="69" t="s">
        <v>53</v>
      </c>
      <c r="B51" s="65"/>
      <c r="C51" s="6">
        <v>111.6</v>
      </c>
      <c r="D51" s="6">
        <v>111.6</v>
      </c>
      <c r="E51" s="74">
        <v>4.2</v>
      </c>
      <c r="F51" s="74"/>
      <c r="G51" s="72">
        <f t="shared" si="3"/>
        <v>0.03763440860215054</v>
      </c>
      <c r="H51" s="73" t="e">
        <f>E51/#REF!</f>
        <v>#REF!</v>
      </c>
      <c r="I51" s="73" t="e">
        <f>E51/#REF!</f>
        <v>#REF!</v>
      </c>
      <c r="J51" s="73">
        <f t="shared" si="4"/>
        <v>0.03763440860215054</v>
      </c>
      <c r="K51" s="73">
        <f t="shared" si="5"/>
        <v>0.03763440860215054</v>
      </c>
      <c r="L51" s="81"/>
    </row>
    <row r="52" spans="1:12" ht="12.75">
      <c r="A52" s="69" t="s">
        <v>54</v>
      </c>
      <c r="B52" s="65"/>
      <c r="C52" s="6">
        <v>58.6</v>
      </c>
      <c r="D52" s="6">
        <v>58.6</v>
      </c>
      <c r="E52" s="74">
        <v>0.1</v>
      </c>
      <c r="F52" s="74"/>
      <c r="G52" s="72">
        <f t="shared" si="3"/>
        <v>0.0017064846416382253</v>
      </c>
      <c r="H52" s="73" t="e">
        <f>E52/#REF!</f>
        <v>#REF!</v>
      </c>
      <c r="I52" s="73" t="e">
        <f>E52/#REF!</f>
        <v>#REF!</v>
      </c>
      <c r="J52" s="73">
        <f t="shared" si="4"/>
        <v>0.0017064846416382253</v>
      </c>
      <c r="K52" s="73">
        <f t="shared" si="5"/>
        <v>0.0017064846416382253</v>
      </c>
      <c r="L52" s="82"/>
    </row>
    <row r="53" spans="1:249" ht="12.75">
      <c r="A53" s="69" t="s">
        <v>55</v>
      </c>
      <c r="B53" s="65"/>
      <c r="C53" s="74">
        <v>159</v>
      </c>
      <c r="D53" s="74">
        <v>159</v>
      </c>
      <c r="E53" s="74">
        <v>10.3</v>
      </c>
      <c r="F53" s="74"/>
      <c r="G53" s="72">
        <f t="shared" si="3"/>
        <v>0.06477987421383648</v>
      </c>
      <c r="H53" s="73" t="e">
        <f>E53/#REF!</f>
        <v>#REF!</v>
      </c>
      <c r="I53" s="73" t="e">
        <f>E53/#REF!</f>
        <v>#REF!</v>
      </c>
      <c r="J53" s="73">
        <f t="shared" si="4"/>
        <v>0.06477987421383648</v>
      </c>
      <c r="K53" s="73">
        <f t="shared" si="5"/>
        <v>0.06477987421383648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</row>
    <row r="54" spans="1:11" ht="12.75">
      <c r="A54" s="69" t="s">
        <v>56</v>
      </c>
      <c r="B54" s="65"/>
      <c r="C54" s="6">
        <v>4209.2</v>
      </c>
      <c r="D54" s="6">
        <v>4209.2</v>
      </c>
      <c r="E54" s="74">
        <v>2093.2</v>
      </c>
      <c r="F54" s="74">
        <v>150.4</v>
      </c>
      <c r="G54" s="72">
        <f t="shared" si="3"/>
        <v>0.49729164686876365</v>
      </c>
      <c r="H54" s="73" t="e">
        <f>E54/#REF!</f>
        <v>#REF!</v>
      </c>
      <c r="I54" s="73" t="e">
        <f>E54/#REF!</f>
        <v>#REF!</v>
      </c>
      <c r="J54" s="73">
        <f t="shared" si="4"/>
        <v>0.49729164686876365</v>
      </c>
      <c r="K54" s="73">
        <f t="shared" si="5"/>
        <v>0.49729164686876365</v>
      </c>
    </row>
    <row r="55" spans="1:249" ht="12.75">
      <c r="A55" s="7" t="s">
        <v>98</v>
      </c>
      <c r="B55" s="3" t="s">
        <v>88</v>
      </c>
      <c r="C55" s="4">
        <f>C56+C57+C58+C59+C60+C61+C62+C63+C64</f>
        <v>3926.5</v>
      </c>
      <c r="D55" s="4">
        <f>D56+D57+D58+D59+D60+D61+D62+D63+D64</f>
        <v>3926.5</v>
      </c>
      <c r="E55" s="4">
        <f>E56+E57+E58+E59+E60+E61+E62+E63+E64</f>
        <v>626.3</v>
      </c>
      <c r="F55" s="4">
        <f>F56+F57+F58+F59+F60+F61+F62+F63+F64</f>
        <v>64.1</v>
      </c>
      <c r="G55" s="5">
        <f t="shared" si="3"/>
        <v>0.15950592130396027</v>
      </c>
      <c r="H55" s="16" t="e">
        <f>E55/#REF!</f>
        <v>#REF!</v>
      </c>
      <c r="I55" s="16" t="e">
        <f>E55/#REF!</f>
        <v>#REF!</v>
      </c>
      <c r="J55" s="15">
        <f t="shared" si="4"/>
        <v>0.15950592130396027</v>
      </c>
      <c r="K55" s="15">
        <f t="shared" si="5"/>
        <v>0.15950592130396027</v>
      </c>
      <c r="L55" s="81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</row>
    <row r="56" spans="1:12" ht="12.75">
      <c r="A56" s="69" t="s">
        <v>48</v>
      </c>
      <c r="B56" s="65"/>
      <c r="C56" s="6">
        <v>530.3</v>
      </c>
      <c r="D56" s="6">
        <v>530.3</v>
      </c>
      <c r="E56" s="74">
        <v>106.9</v>
      </c>
      <c r="F56" s="74">
        <v>11.7</v>
      </c>
      <c r="G56" s="72">
        <f t="shared" si="3"/>
        <v>0.20158400905148033</v>
      </c>
      <c r="H56" s="73" t="e">
        <f>E56/#REF!</f>
        <v>#REF!</v>
      </c>
      <c r="I56" s="73" t="e">
        <f>E56/#REF!</f>
        <v>#REF!</v>
      </c>
      <c r="J56" s="73">
        <f t="shared" si="4"/>
        <v>0.20158400905148033</v>
      </c>
      <c r="K56" s="73">
        <f t="shared" si="5"/>
        <v>0.20158400905148033</v>
      </c>
      <c r="L56" s="81"/>
    </row>
    <row r="57" spans="1:12" ht="12.75">
      <c r="A57" s="69" t="s">
        <v>49</v>
      </c>
      <c r="B57" s="65"/>
      <c r="C57" s="6">
        <v>155.7</v>
      </c>
      <c r="D57" s="6">
        <v>155.7</v>
      </c>
      <c r="E57" s="74">
        <v>42</v>
      </c>
      <c r="F57" s="74">
        <v>3</v>
      </c>
      <c r="G57" s="72">
        <f t="shared" si="3"/>
        <v>0.2697495183044316</v>
      </c>
      <c r="H57" s="73" t="e">
        <f>E57/#REF!</f>
        <v>#REF!</v>
      </c>
      <c r="I57" s="73" t="e">
        <f>E57/#REF!</f>
        <v>#REF!</v>
      </c>
      <c r="J57" s="73">
        <f t="shared" si="4"/>
        <v>0.2697495183044316</v>
      </c>
      <c r="K57" s="73">
        <f t="shared" si="5"/>
        <v>0.2697495183044316</v>
      </c>
      <c r="L57" s="81"/>
    </row>
    <row r="58" spans="1:12" ht="12.75">
      <c r="A58" s="69" t="s">
        <v>50</v>
      </c>
      <c r="B58" s="65"/>
      <c r="C58" s="6">
        <v>357.8</v>
      </c>
      <c r="D58" s="6">
        <v>357.8</v>
      </c>
      <c r="E58" s="74">
        <v>22.3</v>
      </c>
      <c r="F58" s="74">
        <v>4.2</v>
      </c>
      <c r="G58" s="72">
        <f t="shared" si="3"/>
        <v>0.062325321408608164</v>
      </c>
      <c r="H58" s="73" t="e">
        <f>E58/#REF!</f>
        <v>#REF!</v>
      </c>
      <c r="I58" s="73" t="e">
        <f>E58/#REF!</f>
        <v>#REF!</v>
      </c>
      <c r="J58" s="73">
        <f t="shared" si="4"/>
        <v>0.062325321408608164</v>
      </c>
      <c r="K58" s="73">
        <f t="shared" si="5"/>
        <v>0.062325321408608164</v>
      </c>
      <c r="L58" s="82"/>
    </row>
    <row r="59" spans="1:12" ht="12.75">
      <c r="A59" s="69" t="s">
        <v>51</v>
      </c>
      <c r="B59" s="65"/>
      <c r="C59" s="6">
        <v>406.4</v>
      </c>
      <c r="D59" s="6">
        <v>406.4</v>
      </c>
      <c r="E59" s="74">
        <v>32.2</v>
      </c>
      <c r="F59" s="74">
        <v>4.6</v>
      </c>
      <c r="G59" s="72">
        <f t="shared" si="3"/>
        <v>0.07923228346456694</v>
      </c>
      <c r="H59" s="73" t="e">
        <f>E59/#REF!</f>
        <v>#REF!</v>
      </c>
      <c r="I59" s="73" t="e">
        <f>E59/#REF!</f>
        <v>#REF!</v>
      </c>
      <c r="J59" s="73">
        <f t="shared" si="4"/>
        <v>0.07923228346456694</v>
      </c>
      <c r="K59" s="73">
        <f t="shared" si="5"/>
        <v>0.07923228346456694</v>
      </c>
      <c r="L59" s="81"/>
    </row>
    <row r="60" spans="1:12" ht="12.75">
      <c r="A60" s="69" t="s">
        <v>52</v>
      </c>
      <c r="B60" s="65"/>
      <c r="C60" s="6">
        <v>178</v>
      </c>
      <c r="D60" s="6">
        <v>178</v>
      </c>
      <c r="E60" s="74">
        <v>13.1</v>
      </c>
      <c r="F60" s="74">
        <v>1.3</v>
      </c>
      <c r="G60" s="72">
        <f t="shared" si="3"/>
        <v>0.07359550561797752</v>
      </c>
      <c r="H60" s="73" t="e">
        <f>E60/#REF!</f>
        <v>#REF!</v>
      </c>
      <c r="I60" s="73" t="e">
        <f>E60/#REF!</f>
        <v>#REF!</v>
      </c>
      <c r="J60" s="73">
        <f t="shared" si="4"/>
        <v>0.07359550561797752</v>
      </c>
      <c r="K60" s="73">
        <f t="shared" si="5"/>
        <v>0.07359550561797752</v>
      </c>
      <c r="L60" s="81"/>
    </row>
    <row r="61" spans="1:12" ht="12.75">
      <c r="A61" s="69" t="s">
        <v>53</v>
      </c>
      <c r="B61" s="65"/>
      <c r="C61" s="6">
        <v>300.4</v>
      </c>
      <c r="D61" s="6">
        <v>300.4</v>
      </c>
      <c r="E61" s="74">
        <v>24.9</v>
      </c>
      <c r="F61" s="74">
        <v>9.7</v>
      </c>
      <c r="G61" s="72">
        <f t="shared" si="3"/>
        <v>0.08288948069241012</v>
      </c>
      <c r="H61" s="73" t="e">
        <f>E61/#REF!</f>
        <v>#REF!</v>
      </c>
      <c r="I61" s="73" t="e">
        <f>E61/#REF!</f>
        <v>#REF!</v>
      </c>
      <c r="J61" s="73">
        <f t="shared" si="4"/>
        <v>0.08288948069241012</v>
      </c>
      <c r="K61" s="73">
        <f t="shared" si="5"/>
        <v>0.08288948069241012</v>
      </c>
      <c r="L61" s="81"/>
    </row>
    <row r="62" spans="1:12" ht="12.75">
      <c r="A62" s="69" t="s">
        <v>54</v>
      </c>
      <c r="B62" s="65"/>
      <c r="C62" s="6">
        <v>87.4</v>
      </c>
      <c r="D62" s="6">
        <v>87.4</v>
      </c>
      <c r="E62" s="74">
        <v>32.1</v>
      </c>
      <c r="F62" s="74">
        <v>1.4</v>
      </c>
      <c r="G62" s="72">
        <f t="shared" si="3"/>
        <v>0.36727688787185353</v>
      </c>
      <c r="H62" s="73" t="e">
        <f>E62/#REF!</f>
        <v>#REF!</v>
      </c>
      <c r="I62" s="73" t="e">
        <f>E62/#REF!</f>
        <v>#REF!</v>
      </c>
      <c r="J62" s="73">
        <f t="shared" si="4"/>
        <v>0.36727688787185353</v>
      </c>
      <c r="K62" s="73">
        <f t="shared" si="5"/>
        <v>0.36727688787185353</v>
      </c>
      <c r="L62" s="82"/>
    </row>
    <row r="63" spans="1:249" ht="12.75">
      <c r="A63" s="69" t="s">
        <v>55</v>
      </c>
      <c r="B63" s="65"/>
      <c r="C63" s="74">
        <v>429</v>
      </c>
      <c r="D63" s="74">
        <v>429</v>
      </c>
      <c r="E63" s="74">
        <v>150.1</v>
      </c>
      <c r="F63" s="74">
        <v>1.7</v>
      </c>
      <c r="G63" s="72">
        <f t="shared" si="3"/>
        <v>0.3498834498834499</v>
      </c>
      <c r="H63" s="73" t="e">
        <f>E63/#REF!</f>
        <v>#REF!</v>
      </c>
      <c r="I63" s="73" t="e">
        <f>E63/#REF!</f>
        <v>#REF!</v>
      </c>
      <c r="J63" s="73">
        <f t="shared" si="4"/>
        <v>0.3498834498834499</v>
      </c>
      <c r="K63" s="73">
        <f t="shared" si="5"/>
        <v>0.3498834498834499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</row>
    <row r="64" spans="1:11" ht="12.75">
      <c r="A64" s="69" t="s">
        <v>56</v>
      </c>
      <c r="B64" s="65"/>
      <c r="C64" s="6">
        <v>1481.5</v>
      </c>
      <c r="D64" s="6">
        <v>1481.5</v>
      </c>
      <c r="E64" s="74">
        <v>202.7</v>
      </c>
      <c r="F64" s="74">
        <v>26.5</v>
      </c>
      <c r="G64" s="72">
        <f t="shared" si="3"/>
        <v>0.13682078974012823</v>
      </c>
      <c r="H64" s="73" t="e">
        <f>E64/#REF!</f>
        <v>#REF!</v>
      </c>
      <c r="I64" s="73" t="e">
        <f>E64/#REF!</f>
        <v>#REF!</v>
      </c>
      <c r="J64" s="73">
        <f t="shared" si="4"/>
        <v>0.13682078974012823</v>
      </c>
      <c r="K64" s="73">
        <f t="shared" si="5"/>
        <v>0.13682078974012823</v>
      </c>
    </row>
    <row r="65" spans="1:11" ht="12.75">
      <c r="A65" s="112" t="s">
        <v>18</v>
      </c>
      <c r="B65" s="113"/>
      <c r="C65" s="13">
        <f>C5+C15+C25+C35+C45+C55</f>
        <v>32286.1</v>
      </c>
      <c r="D65" s="13">
        <f>D5+D15+D25+D35+D45+D55</f>
        <v>32286.1</v>
      </c>
      <c r="E65" s="13">
        <f>E5+E15+E25+E35+E45+E55</f>
        <v>9700.099999999999</v>
      </c>
      <c r="F65" s="13">
        <f>F5+F15+F25+F35+F45+F55</f>
        <v>1580.9999999999998</v>
      </c>
      <c r="G65" s="14">
        <f t="shared" si="3"/>
        <v>0.3004419858700803</v>
      </c>
      <c r="H65" s="14" t="e">
        <f>E65/#REF!</f>
        <v>#REF!</v>
      </c>
      <c r="I65" s="14" t="e">
        <f>E65/#REF!</f>
        <v>#REF!</v>
      </c>
      <c r="J65" s="26">
        <f t="shared" si="4"/>
        <v>0.3004419858700803</v>
      </c>
      <c r="K65" s="26">
        <f t="shared" si="5"/>
        <v>0.3004419858700803</v>
      </c>
    </row>
    <row r="66" spans="1:11" ht="12.75">
      <c r="A66" s="7" t="s">
        <v>99</v>
      </c>
      <c r="B66" s="28" t="s">
        <v>19</v>
      </c>
      <c r="C66" s="4">
        <f>C67</f>
        <v>3033</v>
      </c>
      <c r="D66" s="4">
        <f>D67</f>
        <v>3033</v>
      </c>
      <c r="E66" s="4">
        <f>E67</f>
        <v>291.9</v>
      </c>
      <c r="F66" s="4">
        <f>F67</f>
        <v>16.4</v>
      </c>
      <c r="G66" s="5">
        <f t="shared" si="3"/>
        <v>0.09624134520276953</v>
      </c>
      <c r="H66" s="5" t="e">
        <f>E66/#REF!</f>
        <v>#REF!</v>
      </c>
      <c r="I66" s="5" t="e">
        <f>E66/#REF!</f>
        <v>#REF!</v>
      </c>
      <c r="J66" s="15">
        <f t="shared" si="4"/>
        <v>0.09624134520276953</v>
      </c>
      <c r="K66" s="15">
        <f t="shared" si="5"/>
        <v>0.09624134520276953</v>
      </c>
    </row>
    <row r="67" spans="1:11" ht="12" customHeight="1">
      <c r="A67" s="69" t="s">
        <v>56</v>
      </c>
      <c r="B67" s="65"/>
      <c r="C67" s="6">
        <v>3033</v>
      </c>
      <c r="D67" s="6">
        <v>3033</v>
      </c>
      <c r="E67" s="74">
        <v>291.9</v>
      </c>
      <c r="F67" s="71">
        <v>16.4</v>
      </c>
      <c r="G67" s="72">
        <f t="shared" si="3"/>
        <v>0.09624134520276953</v>
      </c>
      <c r="H67" s="72" t="e">
        <f>E67/#REF!</f>
        <v>#REF!</v>
      </c>
      <c r="I67" s="72" t="e">
        <f>E67/#REF!</f>
        <v>#REF!</v>
      </c>
      <c r="J67" s="73">
        <f t="shared" si="4"/>
        <v>0.09624134520276953</v>
      </c>
      <c r="K67" s="73">
        <f t="shared" si="5"/>
        <v>0.09624134520276953</v>
      </c>
    </row>
    <row r="68" spans="1:249" s="9" customFormat="1" ht="12" customHeight="1">
      <c r="A68" s="7" t="s">
        <v>102</v>
      </c>
      <c r="B68" s="90" t="s">
        <v>103</v>
      </c>
      <c r="C68" s="6"/>
      <c r="D68" s="6"/>
      <c r="E68" s="12">
        <v>0.6</v>
      </c>
      <c r="F68" s="91"/>
      <c r="G68" s="30"/>
      <c r="H68" s="30"/>
      <c r="I68" s="30"/>
      <c r="J68" s="15"/>
      <c r="K68" s="15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/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/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2"/>
      <c r="FK68" s="62"/>
      <c r="FL68" s="62"/>
      <c r="FM68" s="62"/>
      <c r="FN68" s="62"/>
      <c r="FO68" s="62"/>
      <c r="FP68" s="62"/>
      <c r="FQ68" s="62"/>
      <c r="FR68" s="62"/>
      <c r="FS68" s="62"/>
      <c r="FT68" s="62"/>
      <c r="FU68" s="62"/>
      <c r="FV68" s="62"/>
      <c r="FW68" s="62"/>
      <c r="FX68" s="62"/>
      <c r="FY68" s="62"/>
      <c r="FZ68" s="62"/>
      <c r="GA68" s="62"/>
      <c r="GB68" s="62"/>
      <c r="GC68" s="62"/>
      <c r="GD68" s="62"/>
      <c r="GE68" s="62"/>
      <c r="GF68" s="62"/>
      <c r="GG68" s="62"/>
      <c r="GH68" s="62"/>
      <c r="GI68" s="62"/>
      <c r="GJ68" s="62"/>
      <c r="GK68" s="62"/>
      <c r="GL68" s="62"/>
      <c r="GM68" s="62"/>
      <c r="GN68" s="62"/>
      <c r="GO68" s="62"/>
      <c r="GP68" s="62"/>
      <c r="GQ68" s="62"/>
      <c r="GR68" s="62"/>
      <c r="GS68" s="62"/>
      <c r="GT68" s="62"/>
      <c r="GU68" s="62"/>
      <c r="GV68" s="62"/>
      <c r="GW68" s="62"/>
      <c r="GX68" s="62"/>
      <c r="GY68" s="62"/>
      <c r="GZ68" s="62"/>
      <c r="HA68" s="62"/>
      <c r="HB68" s="62"/>
      <c r="HC68" s="62"/>
      <c r="HD68" s="62"/>
      <c r="HE68" s="62"/>
      <c r="HF68" s="62"/>
      <c r="HG68" s="62"/>
      <c r="HH68" s="62"/>
      <c r="HI68" s="62"/>
      <c r="HJ68" s="62"/>
      <c r="HK68" s="62"/>
      <c r="HL68" s="62"/>
      <c r="HM68" s="62"/>
      <c r="HN68" s="62"/>
      <c r="HO68" s="62"/>
      <c r="HP68" s="62"/>
      <c r="HQ68" s="62"/>
      <c r="HR68" s="62"/>
      <c r="HS68" s="62"/>
      <c r="HT68" s="62"/>
      <c r="HU68" s="62"/>
      <c r="HV68" s="62"/>
      <c r="HW68" s="62"/>
      <c r="HX68" s="62"/>
      <c r="HY68" s="62"/>
      <c r="HZ68" s="62"/>
      <c r="IA68" s="62"/>
      <c r="IB68" s="62"/>
      <c r="IC68" s="62"/>
      <c r="ID68" s="62"/>
      <c r="IE68" s="62"/>
      <c r="IF68" s="62"/>
      <c r="IG68" s="62"/>
      <c r="IH68" s="62"/>
      <c r="II68" s="62"/>
      <c r="IJ68" s="62"/>
      <c r="IK68" s="62"/>
      <c r="IL68" s="62"/>
      <c r="IM68" s="62"/>
      <c r="IN68" s="62"/>
      <c r="IO68" s="62"/>
    </row>
    <row r="69" spans="1:249" s="9" customFormat="1" ht="12" customHeight="1">
      <c r="A69" s="69" t="s">
        <v>56</v>
      </c>
      <c r="B69" s="75"/>
      <c r="C69" s="6"/>
      <c r="D69" s="6"/>
      <c r="E69" s="74">
        <v>0.9</v>
      </c>
      <c r="F69" s="71"/>
      <c r="G69" s="72"/>
      <c r="H69" s="72"/>
      <c r="I69" s="72"/>
      <c r="J69" s="15"/>
      <c r="K69" s="15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/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/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2"/>
      <c r="FK69" s="62"/>
      <c r="FL69" s="62"/>
      <c r="FM69" s="62"/>
      <c r="FN69" s="62"/>
      <c r="FO69" s="62"/>
      <c r="FP69" s="62"/>
      <c r="FQ69" s="62"/>
      <c r="FR69" s="62"/>
      <c r="FS69" s="62"/>
      <c r="FT69" s="62"/>
      <c r="FU69" s="62"/>
      <c r="FV69" s="62"/>
      <c r="FW69" s="62"/>
      <c r="FX69" s="62"/>
      <c r="FY69" s="62"/>
      <c r="FZ69" s="62"/>
      <c r="GA69" s="62"/>
      <c r="GB69" s="62"/>
      <c r="GC69" s="62"/>
      <c r="GD69" s="62"/>
      <c r="GE69" s="62"/>
      <c r="GF69" s="62"/>
      <c r="GG69" s="62"/>
      <c r="GH69" s="62"/>
      <c r="GI69" s="62"/>
      <c r="GJ69" s="62"/>
      <c r="GK69" s="62"/>
      <c r="GL69" s="62"/>
      <c r="GM69" s="62"/>
      <c r="GN69" s="62"/>
      <c r="GO69" s="62"/>
      <c r="GP69" s="62"/>
      <c r="GQ69" s="62"/>
      <c r="GR69" s="62"/>
      <c r="GS69" s="62"/>
      <c r="GT69" s="62"/>
      <c r="GU69" s="62"/>
      <c r="GV69" s="62"/>
      <c r="GW69" s="62"/>
      <c r="GX69" s="62"/>
      <c r="GY69" s="62"/>
      <c r="GZ69" s="62"/>
      <c r="HA69" s="62"/>
      <c r="HB69" s="62"/>
      <c r="HC69" s="62"/>
      <c r="HD69" s="62"/>
      <c r="HE69" s="62"/>
      <c r="HF69" s="62"/>
      <c r="HG69" s="62"/>
      <c r="HH69" s="62"/>
      <c r="HI69" s="62"/>
      <c r="HJ69" s="62"/>
      <c r="HK69" s="62"/>
      <c r="HL69" s="62"/>
      <c r="HM69" s="62"/>
      <c r="HN69" s="62"/>
      <c r="HO69" s="62"/>
      <c r="HP69" s="62"/>
      <c r="HQ69" s="62"/>
      <c r="HR69" s="62"/>
      <c r="HS69" s="62"/>
      <c r="HT69" s="62"/>
      <c r="HU69" s="62"/>
      <c r="HV69" s="62"/>
      <c r="HW69" s="62"/>
      <c r="HX69" s="62"/>
      <c r="HY69" s="62"/>
      <c r="HZ69" s="62"/>
      <c r="IA69" s="62"/>
      <c r="IB69" s="62"/>
      <c r="IC69" s="62"/>
      <c r="ID69" s="62"/>
      <c r="IE69" s="62"/>
      <c r="IF69" s="62"/>
      <c r="IG69" s="62"/>
      <c r="IH69" s="62"/>
      <c r="II69" s="62"/>
      <c r="IJ69" s="62"/>
      <c r="IK69" s="62"/>
      <c r="IL69" s="62"/>
      <c r="IM69" s="62"/>
      <c r="IN69" s="62"/>
      <c r="IO69" s="62"/>
    </row>
    <row r="70" spans="1:249" s="9" customFormat="1" ht="12" customHeight="1">
      <c r="A70" s="7" t="s">
        <v>100</v>
      </c>
      <c r="B70" s="27" t="s">
        <v>57</v>
      </c>
      <c r="C70" s="4">
        <f>C71</f>
        <v>200</v>
      </c>
      <c r="D70" s="4">
        <f>D71</f>
        <v>200</v>
      </c>
      <c r="E70" s="4">
        <f>E71</f>
        <v>275.9</v>
      </c>
      <c r="F70" s="4">
        <f>F71</f>
        <v>181.9</v>
      </c>
      <c r="G70" s="5">
        <f aca="true" t="shared" si="6" ref="G70:G91">E70/C70</f>
        <v>1.3795</v>
      </c>
      <c r="H70" s="16" t="s">
        <v>17</v>
      </c>
      <c r="I70" s="16" t="s">
        <v>17</v>
      </c>
      <c r="J70" s="15">
        <f aca="true" t="shared" si="7" ref="J70:J91">E70/C70</f>
        <v>1.3795</v>
      </c>
      <c r="K70" s="15">
        <f aca="true" t="shared" si="8" ref="K70:K91">E70/D70</f>
        <v>1.3795</v>
      </c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  <c r="FK70" s="62"/>
      <c r="FL70" s="62"/>
      <c r="FM70" s="62"/>
      <c r="FN70" s="62"/>
      <c r="FO70" s="62"/>
      <c r="FP70" s="62"/>
      <c r="FQ70" s="62"/>
      <c r="FR70" s="62"/>
      <c r="FS70" s="62"/>
      <c r="FT70" s="62"/>
      <c r="FU70" s="62"/>
      <c r="FV70" s="62"/>
      <c r="FW70" s="62"/>
      <c r="FX70" s="62"/>
      <c r="FY70" s="62"/>
      <c r="FZ70" s="62"/>
      <c r="GA70" s="62"/>
      <c r="GB70" s="62"/>
      <c r="GC70" s="62"/>
      <c r="GD70" s="62"/>
      <c r="GE70" s="62"/>
      <c r="GF70" s="62"/>
      <c r="GG70" s="62"/>
      <c r="GH70" s="62"/>
      <c r="GI70" s="62"/>
      <c r="GJ70" s="62"/>
      <c r="GK70" s="62"/>
      <c r="GL70" s="62"/>
      <c r="GM70" s="62"/>
      <c r="GN70" s="62"/>
      <c r="GO70" s="62"/>
      <c r="GP70" s="62"/>
      <c r="GQ70" s="62"/>
      <c r="GR70" s="62"/>
      <c r="GS70" s="62"/>
      <c r="GT70" s="62"/>
      <c r="GU70" s="62"/>
      <c r="GV70" s="62"/>
      <c r="GW70" s="62"/>
      <c r="GX70" s="62"/>
      <c r="GY70" s="62"/>
      <c r="GZ70" s="62"/>
      <c r="HA70" s="62"/>
      <c r="HB70" s="62"/>
      <c r="HC70" s="62"/>
      <c r="HD70" s="62"/>
      <c r="HE70" s="62"/>
      <c r="HF70" s="62"/>
      <c r="HG70" s="62"/>
      <c r="HH70" s="62"/>
      <c r="HI70" s="62"/>
      <c r="HJ70" s="62"/>
      <c r="HK70" s="62"/>
      <c r="HL70" s="62"/>
      <c r="HM70" s="62"/>
      <c r="HN70" s="62"/>
      <c r="HO70" s="62"/>
      <c r="HP70" s="62"/>
      <c r="HQ70" s="62"/>
      <c r="HR70" s="62"/>
      <c r="HS70" s="62"/>
      <c r="HT70" s="62"/>
      <c r="HU70" s="62"/>
      <c r="HV70" s="62"/>
      <c r="HW70" s="62"/>
      <c r="HX70" s="62"/>
      <c r="HY70" s="62"/>
      <c r="HZ70" s="62"/>
      <c r="IA70" s="62"/>
      <c r="IB70" s="62"/>
      <c r="IC70" s="62"/>
      <c r="ID70" s="62"/>
      <c r="IE70" s="62"/>
      <c r="IF70" s="62"/>
      <c r="IG70" s="62"/>
      <c r="IH70" s="62"/>
      <c r="II70" s="62"/>
      <c r="IJ70" s="62"/>
      <c r="IK70" s="62"/>
      <c r="IL70" s="62"/>
      <c r="IM70" s="62"/>
      <c r="IN70" s="62"/>
      <c r="IO70" s="62"/>
    </row>
    <row r="71" spans="1:249" s="81" customFormat="1" ht="12" customHeight="1">
      <c r="A71" s="69" t="s">
        <v>56</v>
      </c>
      <c r="B71" s="75"/>
      <c r="C71" s="6">
        <v>200</v>
      </c>
      <c r="D71" s="6">
        <v>200</v>
      </c>
      <c r="E71" s="74">
        <v>275.9</v>
      </c>
      <c r="F71" s="71">
        <v>181.9</v>
      </c>
      <c r="G71" s="72">
        <f t="shared" si="6"/>
        <v>1.3795</v>
      </c>
      <c r="H71" s="73"/>
      <c r="I71" s="73"/>
      <c r="J71" s="73">
        <f t="shared" si="7"/>
        <v>1.3795</v>
      </c>
      <c r="K71" s="73">
        <f t="shared" si="8"/>
        <v>1.3795</v>
      </c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/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/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/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2"/>
      <c r="FK71" s="62"/>
      <c r="FL71" s="62"/>
      <c r="FM71" s="62"/>
      <c r="FN71" s="62"/>
      <c r="FO71" s="62"/>
      <c r="FP71" s="62"/>
      <c r="FQ71" s="62"/>
      <c r="FR71" s="62"/>
      <c r="FS71" s="62"/>
      <c r="FT71" s="62"/>
      <c r="FU71" s="62"/>
      <c r="FV71" s="62"/>
      <c r="FW71" s="62"/>
      <c r="FX71" s="62"/>
      <c r="FY71" s="62"/>
      <c r="FZ71" s="62"/>
      <c r="GA71" s="62"/>
      <c r="GB71" s="62"/>
      <c r="GC71" s="62"/>
      <c r="GD71" s="62"/>
      <c r="GE71" s="62"/>
      <c r="GF71" s="62"/>
      <c r="GG71" s="62"/>
      <c r="GH71" s="62"/>
      <c r="GI71" s="62"/>
      <c r="GJ71" s="62"/>
      <c r="GK71" s="62"/>
      <c r="GL71" s="62"/>
      <c r="GM71" s="62"/>
      <c r="GN71" s="62"/>
      <c r="GO71" s="62"/>
      <c r="GP71" s="62"/>
      <c r="GQ71" s="62"/>
      <c r="GR71" s="62"/>
      <c r="GS71" s="62"/>
      <c r="GT71" s="62"/>
      <c r="GU71" s="62"/>
      <c r="GV71" s="62"/>
      <c r="GW71" s="62"/>
      <c r="GX71" s="62"/>
      <c r="GY71" s="62"/>
      <c r="GZ71" s="62"/>
      <c r="HA71" s="62"/>
      <c r="HB71" s="62"/>
      <c r="HC71" s="62"/>
      <c r="HD71" s="62"/>
      <c r="HE71" s="62"/>
      <c r="HF71" s="62"/>
      <c r="HG71" s="62"/>
      <c r="HH71" s="62"/>
      <c r="HI71" s="62"/>
      <c r="HJ71" s="62"/>
      <c r="HK71" s="62"/>
      <c r="HL71" s="62"/>
      <c r="HM71" s="62"/>
      <c r="HN71" s="62"/>
      <c r="HO71" s="62"/>
      <c r="HP71" s="62"/>
      <c r="HQ71" s="62"/>
      <c r="HR71" s="62"/>
      <c r="HS71" s="62"/>
      <c r="HT71" s="62"/>
      <c r="HU71" s="62"/>
      <c r="HV71" s="62"/>
      <c r="HW71" s="62"/>
      <c r="HX71" s="62"/>
      <c r="HY71" s="62"/>
      <c r="HZ71" s="62"/>
      <c r="IA71" s="62"/>
      <c r="IB71" s="62"/>
      <c r="IC71" s="62"/>
      <c r="ID71" s="62"/>
      <c r="IE71" s="62"/>
      <c r="IF71" s="62"/>
      <c r="IG71" s="62"/>
      <c r="IH71" s="62"/>
      <c r="II71" s="62"/>
      <c r="IJ71" s="62"/>
      <c r="IK71" s="62"/>
      <c r="IL71" s="62"/>
      <c r="IM71" s="62"/>
      <c r="IN71" s="62"/>
      <c r="IO71" s="62"/>
    </row>
    <row r="72" spans="1:249" s="81" customFormat="1" ht="12" customHeight="1">
      <c r="A72" s="112" t="s">
        <v>29</v>
      </c>
      <c r="B72" s="113"/>
      <c r="C72" s="13">
        <f>C66+C70</f>
        <v>3233</v>
      </c>
      <c r="D72" s="13">
        <f>D66+D70</f>
        <v>3233</v>
      </c>
      <c r="E72" s="13">
        <f>E66+E70+E69</f>
        <v>568.6999999999999</v>
      </c>
      <c r="F72" s="13">
        <f>F66+F70</f>
        <v>198.3</v>
      </c>
      <c r="G72" s="14">
        <f t="shared" si="6"/>
        <v>0.17590473244664395</v>
      </c>
      <c r="H72" s="16" t="s">
        <v>17</v>
      </c>
      <c r="I72" s="16" t="s">
        <v>17</v>
      </c>
      <c r="J72" s="26">
        <f t="shared" si="7"/>
        <v>0.17590473244664395</v>
      </c>
      <c r="K72" s="26">
        <f t="shared" si="8"/>
        <v>0.17590473244664395</v>
      </c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/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/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/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2"/>
      <c r="FK72" s="62"/>
      <c r="FL72" s="62"/>
      <c r="FM72" s="62"/>
      <c r="FN72" s="62"/>
      <c r="FO72" s="62"/>
      <c r="FP72" s="62"/>
      <c r="FQ72" s="62"/>
      <c r="FR72" s="62"/>
      <c r="FS72" s="62"/>
      <c r="FT72" s="62"/>
      <c r="FU72" s="62"/>
      <c r="FV72" s="62"/>
      <c r="FW72" s="62"/>
      <c r="FX72" s="62"/>
      <c r="FY72" s="62"/>
      <c r="FZ72" s="62"/>
      <c r="GA72" s="62"/>
      <c r="GB72" s="62"/>
      <c r="GC72" s="62"/>
      <c r="GD72" s="62"/>
      <c r="GE72" s="62"/>
      <c r="GF72" s="62"/>
      <c r="GG72" s="62"/>
      <c r="GH72" s="62"/>
      <c r="GI72" s="62"/>
      <c r="GJ72" s="62"/>
      <c r="GK72" s="62"/>
      <c r="GL72" s="62"/>
      <c r="GM72" s="62"/>
      <c r="GN72" s="62"/>
      <c r="GO72" s="62"/>
      <c r="GP72" s="62"/>
      <c r="GQ72" s="62"/>
      <c r="GR72" s="62"/>
      <c r="GS72" s="62"/>
      <c r="GT72" s="62"/>
      <c r="GU72" s="62"/>
      <c r="GV72" s="62"/>
      <c r="GW72" s="62"/>
      <c r="GX72" s="62"/>
      <c r="GY72" s="62"/>
      <c r="GZ72" s="62"/>
      <c r="HA72" s="62"/>
      <c r="HB72" s="62"/>
      <c r="HC72" s="62"/>
      <c r="HD72" s="62"/>
      <c r="HE72" s="62"/>
      <c r="HF72" s="62"/>
      <c r="HG72" s="62"/>
      <c r="HH72" s="62"/>
      <c r="HI72" s="62"/>
      <c r="HJ72" s="62"/>
      <c r="HK72" s="62"/>
      <c r="HL72" s="62"/>
      <c r="HM72" s="62"/>
      <c r="HN72" s="62"/>
      <c r="HO72" s="62"/>
      <c r="HP72" s="62"/>
      <c r="HQ72" s="62"/>
      <c r="HR72" s="62"/>
      <c r="HS72" s="62"/>
      <c r="HT72" s="62"/>
      <c r="HU72" s="62"/>
      <c r="HV72" s="62"/>
      <c r="HW72" s="62"/>
      <c r="HX72" s="62"/>
      <c r="HY72" s="62"/>
      <c r="HZ72" s="62"/>
      <c r="IA72" s="62"/>
      <c r="IB72" s="62"/>
      <c r="IC72" s="62"/>
      <c r="ID72" s="62"/>
      <c r="IE72" s="62"/>
      <c r="IF72" s="62"/>
      <c r="IG72" s="62"/>
      <c r="IH72" s="62"/>
      <c r="II72" s="62"/>
      <c r="IJ72" s="62"/>
      <c r="IK72" s="62"/>
      <c r="IL72" s="62"/>
      <c r="IM72" s="62"/>
      <c r="IN72" s="62"/>
      <c r="IO72" s="62"/>
    </row>
    <row r="73" spans="1:11" ht="16.5">
      <c r="A73" s="114" t="s">
        <v>58</v>
      </c>
      <c r="B73" s="115"/>
      <c r="C73" s="17">
        <f>C74+C75+C76+C77+C78+C79+C80+C81+C82</f>
        <v>35519.1</v>
      </c>
      <c r="D73" s="17">
        <f>D74+D75+D76+D77+D78+D79+D80+D81+D82</f>
        <v>35519.1</v>
      </c>
      <c r="E73" s="17">
        <f>E74+E75+E76+E77+E78+E79+E80+E81+E82</f>
        <v>10268.8</v>
      </c>
      <c r="F73" s="17">
        <f>F74+F75+F76+F77+F78+F79+F80+F81+F82</f>
        <v>1779.3</v>
      </c>
      <c r="G73" s="44">
        <f t="shared" si="6"/>
        <v>0.2891064244307992</v>
      </c>
      <c r="H73" s="44" t="e">
        <f>E73/#REF!</f>
        <v>#REF!</v>
      </c>
      <c r="I73" s="44" t="e">
        <f>E73/#REF!</f>
        <v>#REF!</v>
      </c>
      <c r="J73" s="89">
        <f t="shared" si="7"/>
        <v>0.2891064244307992</v>
      </c>
      <c r="K73" s="89">
        <f t="shared" si="8"/>
        <v>0.2891064244307992</v>
      </c>
    </row>
    <row r="74" spans="1:11" ht="12.75">
      <c r="A74" s="69" t="s">
        <v>48</v>
      </c>
      <c r="B74" s="65"/>
      <c r="C74" s="4">
        <f aca="true" t="shared" si="9" ref="C74:F81">C6+C16+C26+C36+C46+C56</f>
        <v>2236.3</v>
      </c>
      <c r="D74" s="4">
        <f t="shared" si="9"/>
        <v>2236.3</v>
      </c>
      <c r="E74" s="4">
        <f t="shared" si="9"/>
        <v>693.1</v>
      </c>
      <c r="F74" s="4">
        <f t="shared" si="9"/>
        <v>135.6</v>
      </c>
      <c r="G74" s="30">
        <f t="shared" si="6"/>
        <v>0.30993158341904037</v>
      </c>
      <c r="H74" s="5" t="e">
        <f>E74/#REF!</f>
        <v>#REF!</v>
      </c>
      <c r="I74" s="5" t="e">
        <f>E74/#REF!</f>
        <v>#REF!</v>
      </c>
      <c r="J74" s="15">
        <f t="shared" si="7"/>
        <v>0.30993158341904037</v>
      </c>
      <c r="K74" s="15">
        <f t="shared" si="8"/>
        <v>0.30993158341904037</v>
      </c>
    </row>
    <row r="75" spans="1:11" ht="12.75">
      <c r="A75" s="69" t="s">
        <v>49</v>
      </c>
      <c r="B75" s="65"/>
      <c r="C75" s="4">
        <f t="shared" si="9"/>
        <v>1045.5</v>
      </c>
      <c r="D75" s="4">
        <f t="shared" si="9"/>
        <v>1045.5</v>
      </c>
      <c r="E75" s="4">
        <f t="shared" si="9"/>
        <v>308.5</v>
      </c>
      <c r="F75" s="4">
        <f t="shared" si="9"/>
        <v>58.5</v>
      </c>
      <c r="G75" s="30">
        <f t="shared" si="6"/>
        <v>0.2950741272118603</v>
      </c>
      <c r="H75" s="5" t="e">
        <f>E75/#REF!</f>
        <v>#REF!</v>
      </c>
      <c r="I75" s="5" t="e">
        <f>E75/#REF!</f>
        <v>#REF!</v>
      </c>
      <c r="J75" s="15">
        <f t="shared" si="7"/>
        <v>0.2950741272118603</v>
      </c>
      <c r="K75" s="15">
        <f t="shared" si="8"/>
        <v>0.2950741272118603</v>
      </c>
    </row>
    <row r="76" spans="1:11" ht="12.75">
      <c r="A76" s="69" t="s">
        <v>50</v>
      </c>
      <c r="B76" s="65"/>
      <c r="C76" s="4">
        <f t="shared" si="9"/>
        <v>1848.9999999999998</v>
      </c>
      <c r="D76" s="4">
        <f t="shared" si="9"/>
        <v>1848.9999999999998</v>
      </c>
      <c r="E76" s="4">
        <f t="shared" si="9"/>
        <v>405</v>
      </c>
      <c r="F76" s="4">
        <f t="shared" si="9"/>
        <v>100.7</v>
      </c>
      <c r="G76" s="30">
        <f t="shared" si="6"/>
        <v>0.21903731746890215</v>
      </c>
      <c r="H76" s="5" t="e">
        <f>E76/#REF!</f>
        <v>#REF!</v>
      </c>
      <c r="I76" s="5" t="e">
        <f>E76/#REF!</f>
        <v>#REF!</v>
      </c>
      <c r="J76" s="15">
        <f t="shared" si="7"/>
        <v>0.21903731746890215</v>
      </c>
      <c r="K76" s="15">
        <f t="shared" si="8"/>
        <v>0.21903731746890215</v>
      </c>
    </row>
    <row r="77" spans="1:11" ht="12.75">
      <c r="A77" s="69" t="s">
        <v>51</v>
      </c>
      <c r="B77" s="65"/>
      <c r="C77" s="4">
        <f t="shared" si="9"/>
        <v>2025.1999999999998</v>
      </c>
      <c r="D77" s="4">
        <f t="shared" si="9"/>
        <v>2025.1999999999998</v>
      </c>
      <c r="E77" s="4">
        <f t="shared" si="9"/>
        <v>899.2</v>
      </c>
      <c r="F77" s="4">
        <f t="shared" si="9"/>
        <v>141.1</v>
      </c>
      <c r="G77" s="30">
        <f t="shared" si="6"/>
        <v>0.44400553031799334</v>
      </c>
      <c r="H77" s="5" t="e">
        <f>E77/#REF!</f>
        <v>#REF!</v>
      </c>
      <c r="I77" s="5" t="e">
        <f>E77/#REF!</f>
        <v>#REF!</v>
      </c>
      <c r="J77" s="15">
        <f t="shared" si="7"/>
        <v>0.44400553031799334</v>
      </c>
      <c r="K77" s="15">
        <f t="shared" si="8"/>
        <v>0.44400553031799334</v>
      </c>
    </row>
    <row r="78" spans="1:11" ht="12.75">
      <c r="A78" s="69" t="s">
        <v>52</v>
      </c>
      <c r="B78" s="65"/>
      <c r="C78" s="4">
        <f t="shared" si="9"/>
        <v>1104.8</v>
      </c>
      <c r="D78" s="4">
        <f t="shared" si="9"/>
        <v>1104.8</v>
      </c>
      <c r="E78" s="4">
        <f t="shared" si="9"/>
        <v>336.40000000000003</v>
      </c>
      <c r="F78" s="4">
        <f t="shared" si="9"/>
        <v>75.7</v>
      </c>
      <c r="G78" s="30">
        <f t="shared" si="6"/>
        <v>0.3044895003620565</v>
      </c>
      <c r="H78" s="5" t="e">
        <f>E78/#REF!</f>
        <v>#REF!</v>
      </c>
      <c r="I78" s="5" t="e">
        <f>E78/#REF!</f>
        <v>#REF!</v>
      </c>
      <c r="J78" s="15">
        <f t="shared" si="7"/>
        <v>0.3044895003620565</v>
      </c>
      <c r="K78" s="15">
        <f t="shared" si="8"/>
        <v>0.3044895003620565</v>
      </c>
    </row>
    <row r="79" spans="1:11" ht="12.75">
      <c r="A79" s="69" t="s">
        <v>53</v>
      </c>
      <c r="B79" s="65"/>
      <c r="C79" s="4">
        <f t="shared" si="9"/>
        <v>2478.7</v>
      </c>
      <c r="D79" s="4">
        <f t="shared" si="9"/>
        <v>2478.7</v>
      </c>
      <c r="E79" s="4">
        <f t="shared" si="9"/>
        <v>720.3000000000001</v>
      </c>
      <c r="F79" s="4">
        <f t="shared" si="9"/>
        <v>158.1</v>
      </c>
      <c r="G79" s="30">
        <f t="shared" si="6"/>
        <v>0.29059587687094046</v>
      </c>
      <c r="H79" s="5" t="e">
        <f>E79/#REF!</f>
        <v>#REF!</v>
      </c>
      <c r="I79" s="5" t="e">
        <f>E79/#REF!</f>
        <v>#REF!</v>
      </c>
      <c r="J79" s="15">
        <f t="shared" si="7"/>
        <v>0.29059587687094046</v>
      </c>
      <c r="K79" s="15">
        <f t="shared" si="8"/>
        <v>0.29059587687094046</v>
      </c>
    </row>
    <row r="80" spans="1:11" ht="12.75">
      <c r="A80" s="69" t="s">
        <v>54</v>
      </c>
      <c r="B80" s="65"/>
      <c r="C80" s="4">
        <f t="shared" si="9"/>
        <v>1235.3</v>
      </c>
      <c r="D80" s="4">
        <f t="shared" si="9"/>
        <v>1235.3</v>
      </c>
      <c r="E80" s="4">
        <f t="shared" si="9"/>
        <v>416.90000000000003</v>
      </c>
      <c r="F80" s="4">
        <f t="shared" si="9"/>
        <v>97.80000000000001</v>
      </c>
      <c r="G80" s="30">
        <f t="shared" si="6"/>
        <v>0.33748886910062337</v>
      </c>
      <c r="H80" s="5" t="e">
        <f>E80/#REF!</f>
        <v>#REF!</v>
      </c>
      <c r="I80" s="5" t="e">
        <f>E80/#REF!</f>
        <v>#REF!</v>
      </c>
      <c r="J80" s="15">
        <f t="shared" si="7"/>
        <v>0.33748886910062337</v>
      </c>
      <c r="K80" s="15">
        <f t="shared" si="8"/>
        <v>0.33748886910062337</v>
      </c>
    </row>
    <row r="81" spans="1:11" ht="12.75">
      <c r="A81" s="69" t="s">
        <v>55</v>
      </c>
      <c r="B81" s="65"/>
      <c r="C81" s="4">
        <f t="shared" si="9"/>
        <v>1776.7</v>
      </c>
      <c r="D81" s="4">
        <f t="shared" si="9"/>
        <v>1776.7</v>
      </c>
      <c r="E81" s="4">
        <f t="shared" si="9"/>
        <v>567.5</v>
      </c>
      <c r="F81" s="4">
        <f t="shared" si="9"/>
        <v>99.10000000000001</v>
      </c>
      <c r="G81" s="30">
        <f t="shared" si="6"/>
        <v>0.31941239376371927</v>
      </c>
      <c r="H81" s="5" t="e">
        <f>E81/#REF!</f>
        <v>#REF!</v>
      </c>
      <c r="I81" s="5" t="e">
        <f>E81/#REF!</f>
        <v>#REF!</v>
      </c>
      <c r="J81" s="15">
        <f t="shared" si="7"/>
        <v>0.31941239376371927</v>
      </c>
      <c r="K81" s="15">
        <f t="shared" si="8"/>
        <v>0.31941239376371927</v>
      </c>
    </row>
    <row r="82" spans="1:11" ht="12.75">
      <c r="A82" s="69" t="s">
        <v>56</v>
      </c>
      <c r="B82" s="65"/>
      <c r="C82" s="4">
        <f>C14+C24+C34+C44+C54+C64+C67+C71+C69</f>
        <v>21767.6</v>
      </c>
      <c r="D82" s="4">
        <f>D14+D24+D34+D44+D54+D64+D67+D71+D69</f>
        <v>21767.6</v>
      </c>
      <c r="E82" s="4">
        <f>E14+E24+E34+E44+E54+E64+E67+E71+E69</f>
        <v>5921.899999999999</v>
      </c>
      <c r="F82" s="4">
        <f>F14+F24+F34+F44+F54+F64+F67+F71</f>
        <v>912.6999999999999</v>
      </c>
      <c r="G82" s="30">
        <f t="shared" si="6"/>
        <v>0.27205112185082414</v>
      </c>
      <c r="H82" s="5" t="e">
        <f>E82/#REF!</f>
        <v>#REF!</v>
      </c>
      <c r="I82" s="5" t="e">
        <f>E82/#REF!</f>
        <v>#REF!</v>
      </c>
      <c r="J82" s="15">
        <f t="shared" si="7"/>
        <v>0.27205112185082414</v>
      </c>
      <c r="K82" s="15">
        <f t="shared" si="8"/>
        <v>0.27205112185082414</v>
      </c>
    </row>
    <row r="83" spans="1:11" ht="63">
      <c r="A83" s="19" t="s">
        <v>59</v>
      </c>
      <c r="B83" s="1" t="s">
        <v>60</v>
      </c>
      <c r="C83" s="4">
        <f>C84+C85+C86+C87+C88+C89+C90+C91+C92</f>
        <v>12779.199999999999</v>
      </c>
      <c r="D83" s="4">
        <f>D84+D85+D86+D87+D88+D89+D90+D91+D92</f>
        <v>12779.199999999999</v>
      </c>
      <c r="E83" s="4">
        <f>E84+E85+E86+E87+E88+E89+E90+E91+E92</f>
        <v>3964.3</v>
      </c>
      <c r="F83" s="4">
        <f>F84+F85+F86+F87+F88+F89+F90+F91+F92</f>
        <v>935.6</v>
      </c>
      <c r="G83" s="5">
        <f t="shared" si="6"/>
        <v>0.31021503693501945</v>
      </c>
      <c r="H83" s="16" t="e">
        <f>E83/#REF!</f>
        <v>#REF!</v>
      </c>
      <c r="I83" s="16" t="e">
        <f>E83/#REF!</f>
        <v>#REF!</v>
      </c>
      <c r="J83" s="15">
        <f t="shared" si="7"/>
        <v>0.31021503693501945</v>
      </c>
      <c r="K83" s="15">
        <f t="shared" si="8"/>
        <v>0.31021503693501945</v>
      </c>
    </row>
    <row r="84" spans="1:11" ht="15" customHeight="1">
      <c r="A84" s="69" t="s">
        <v>48</v>
      </c>
      <c r="B84" s="65"/>
      <c r="C84" s="6">
        <v>1837.3</v>
      </c>
      <c r="D84" s="6">
        <v>1837.3</v>
      </c>
      <c r="E84" s="6">
        <v>673.3</v>
      </c>
      <c r="F84" s="6">
        <v>140.7</v>
      </c>
      <c r="G84" s="72">
        <f t="shared" si="6"/>
        <v>0.3664616556904153</v>
      </c>
      <c r="H84" s="73" t="e">
        <f>E84/#REF!</f>
        <v>#REF!</v>
      </c>
      <c r="I84" s="73" t="e">
        <f>E84/#REF!</f>
        <v>#REF!</v>
      </c>
      <c r="J84" s="73">
        <f t="shared" si="7"/>
        <v>0.3664616556904153</v>
      </c>
      <c r="K84" s="73">
        <f t="shared" si="8"/>
        <v>0.3664616556904153</v>
      </c>
    </row>
    <row r="85" spans="1:11" ht="13.5" customHeight="1">
      <c r="A85" s="69" t="s">
        <v>49</v>
      </c>
      <c r="B85" s="65"/>
      <c r="C85" s="6">
        <v>1089.4</v>
      </c>
      <c r="D85" s="6">
        <v>1089.4</v>
      </c>
      <c r="E85" s="6">
        <v>366.5</v>
      </c>
      <c r="F85" s="6">
        <v>83.4</v>
      </c>
      <c r="G85" s="72">
        <f t="shared" si="6"/>
        <v>0.33642371947861205</v>
      </c>
      <c r="H85" s="73" t="e">
        <f>E85/#REF!</f>
        <v>#REF!</v>
      </c>
      <c r="I85" s="73" t="e">
        <f>E85/#REF!</f>
        <v>#REF!</v>
      </c>
      <c r="J85" s="73">
        <f t="shared" si="7"/>
        <v>0.33642371947861205</v>
      </c>
      <c r="K85" s="73">
        <f t="shared" si="8"/>
        <v>0.33642371947861205</v>
      </c>
    </row>
    <row r="86" spans="1:11" ht="12.75">
      <c r="A86" s="69" t="s">
        <v>50</v>
      </c>
      <c r="B86" s="65"/>
      <c r="C86" s="6">
        <v>1977.4</v>
      </c>
      <c r="D86" s="6">
        <v>1977.4</v>
      </c>
      <c r="E86" s="6">
        <v>605.7</v>
      </c>
      <c r="F86" s="6">
        <v>151.4</v>
      </c>
      <c r="G86" s="72">
        <f t="shared" si="6"/>
        <v>0.3063113178921817</v>
      </c>
      <c r="H86" s="73" t="e">
        <f>E86/#REF!</f>
        <v>#REF!</v>
      </c>
      <c r="I86" s="73" t="e">
        <f>E86/#REF!</f>
        <v>#REF!</v>
      </c>
      <c r="J86" s="73">
        <f t="shared" si="7"/>
        <v>0.3063113178921817</v>
      </c>
      <c r="K86" s="73">
        <f t="shared" si="8"/>
        <v>0.3063113178921817</v>
      </c>
    </row>
    <row r="87" spans="1:11" ht="12.75">
      <c r="A87" s="69" t="s">
        <v>51</v>
      </c>
      <c r="B87" s="65"/>
      <c r="C87" s="6">
        <v>1680</v>
      </c>
      <c r="D87" s="6">
        <v>1680</v>
      </c>
      <c r="E87" s="6">
        <v>413.7</v>
      </c>
      <c r="F87" s="6">
        <v>78.2</v>
      </c>
      <c r="G87" s="72">
        <f t="shared" si="6"/>
        <v>0.24625</v>
      </c>
      <c r="H87" s="73" t="e">
        <f>E87/#REF!</f>
        <v>#REF!</v>
      </c>
      <c r="I87" s="73" t="e">
        <f>E87/#REF!</f>
        <v>#REF!</v>
      </c>
      <c r="J87" s="73">
        <f t="shared" si="7"/>
        <v>0.24625</v>
      </c>
      <c r="K87" s="73">
        <f t="shared" si="8"/>
        <v>0.24625</v>
      </c>
    </row>
    <row r="88" spans="1:11" ht="12.75">
      <c r="A88" s="69" t="s">
        <v>52</v>
      </c>
      <c r="B88" s="65"/>
      <c r="C88" s="6">
        <v>1860.9</v>
      </c>
      <c r="D88" s="6">
        <v>1860.9</v>
      </c>
      <c r="E88" s="6">
        <v>570</v>
      </c>
      <c r="F88" s="6">
        <v>142.5</v>
      </c>
      <c r="G88" s="72">
        <f t="shared" si="6"/>
        <v>0.3063034015798807</v>
      </c>
      <c r="H88" s="73" t="e">
        <f>E88/#REF!</f>
        <v>#REF!</v>
      </c>
      <c r="I88" s="73" t="e">
        <f>E88/#REF!</f>
        <v>#REF!</v>
      </c>
      <c r="J88" s="73">
        <f t="shared" si="7"/>
        <v>0.3063034015798807</v>
      </c>
      <c r="K88" s="73">
        <f t="shared" si="8"/>
        <v>0.3063034015798807</v>
      </c>
    </row>
    <row r="89" spans="1:11" ht="12.75">
      <c r="A89" s="69" t="s">
        <v>53</v>
      </c>
      <c r="B89" s="65"/>
      <c r="C89" s="6">
        <v>885.3</v>
      </c>
      <c r="D89" s="6">
        <v>885.3</v>
      </c>
      <c r="E89" s="6">
        <v>297.8</v>
      </c>
      <c r="F89" s="6">
        <v>94.4</v>
      </c>
      <c r="G89" s="72">
        <f t="shared" si="6"/>
        <v>0.3363831469558342</v>
      </c>
      <c r="H89" s="73" t="e">
        <f>E89/#REF!</f>
        <v>#REF!</v>
      </c>
      <c r="I89" s="73" t="e">
        <f>E89/#REF!</f>
        <v>#REF!</v>
      </c>
      <c r="J89" s="73">
        <f t="shared" si="7"/>
        <v>0.3363831469558342</v>
      </c>
      <c r="K89" s="73">
        <f t="shared" si="8"/>
        <v>0.3363831469558342</v>
      </c>
    </row>
    <row r="90" spans="1:11" ht="12.75">
      <c r="A90" s="69" t="s">
        <v>54</v>
      </c>
      <c r="B90" s="65"/>
      <c r="C90" s="6">
        <v>2043.1</v>
      </c>
      <c r="D90" s="6">
        <v>2043.1</v>
      </c>
      <c r="E90" s="6">
        <v>564.5</v>
      </c>
      <c r="F90" s="6">
        <v>95.1</v>
      </c>
      <c r="G90" s="72">
        <f t="shared" si="6"/>
        <v>0.2762958249718565</v>
      </c>
      <c r="H90" s="73" t="e">
        <f>E90/#REF!</f>
        <v>#REF!</v>
      </c>
      <c r="I90" s="73" t="e">
        <f>E90/#REF!</f>
        <v>#REF!</v>
      </c>
      <c r="J90" s="73">
        <f t="shared" si="7"/>
        <v>0.2762958249718565</v>
      </c>
      <c r="K90" s="73">
        <f t="shared" si="8"/>
        <v>0.2762958249718565</v>
      </c>
    </row>
    <row r="91" spans="1:11" ht="12.75">
      <c r="A91" s="69" t="s">
        <v>55</v>
      </c>
      <c r="B91" s="65"/>
      <c r="C91" s="6">
        <v>1405.8</v>
      </c>
      <c r="D91" s="6">
        <v>1405.8</v>
      </c>
      <c r="E91" s="6">
        <v>472.8</v>
      </c>
      <c r="F91" s="6">
        <v>149.9</v>
      </c>
      <c r="G91" s="72">
        <f t="shared" si="6"/>
        <v>0.33632095603926593</v>
      </c>
      <c r="H91" s="73" t="e">
        <f>E91/#REF!</f>
        <v>#REF!</v>
      </c>
      <c r="I91" s="73" t="e">
        <f>E91/#REF!</f>
        <v>#REF!</v>
      </c>
      <c r="J91" s="73">
        <f t="shared" si="7"/>
        <v>0.33632095603926593</v>
      </c>
      <c r="K91" s="73">
        <f t="shared" si="8"/>
        <v>0.33632095603926593</v>
      </c>
    </row>
    <row r="92" spans="1:11" ht="12.75">
      <c r="A92" s="86" t="s">
        <v>56</v>
      </c>
      <c r="B92" s="65"/>
      <c r="C92" s="6"/>
      <c r="D92" s="6"/>
      <c r="E92" s="6"/>
      <c r="F92" s="71"/>
      <c r="G92" s="72"/>
      <c r="H92" s="73"/>
      <c r="I92" s="73"/>
      <c r="J92" s="15"/>
      <c r="K92" s="15"/>
    </row>
    <row r="93" spans="1:11" ht="110.25">
      <c r="A93" s="19" t="s">
        <v>61</v>
      </c>
      <c r="B93" s="1" t="s">
        <v>62</v>
      </c>
      <c r="C93" s="4">
        <f>C94+C95+C96+C97+C98+C99+C100+C101+C102</f>
        <v>886.3000000000001</v>
      </c>
      <c r="D93" s="4">
        <f>D94+D95+D96+D97+D98+D99+D100+D101+D102</f>
        <v>886.3000000000001</v>
      </c>
      <c r="E93" s="4">
        <f>E94+E95+E96+E97+E98+E99+E100+E101+E102</f>
        <v>797.7</v>
      </c>
      <c r="F93" s="4">
        <f>F94+F95+F96+F97+F98+F99+F100+F101+F102</f>
        <v>0</v>
      </c>
      <c r="G93" s="5">
        <f aca="true" t="shared" si="10" ref="G93:G111">E93/C93</f>
        <v>0.9000338485840009</v>
      </c>
      <c r="H93" s="5" t="e">
        <f>E93/#REF!</f>
        <v>#REF!</v>
      </c>
      <c r="I93" s="5" t="e">
        <f>E93/#REF!</f>
        <v>#REF!</v>
      </c>
      <c r="J93" s="15">
        <f aca="true" t="shared" si="11" ref="J93:J111">E93/C93</f>
        <v>0.9000338485840009</v>
      </c>
      <c r="K93" s="15">
        <f aca="true" t="shared" si="12" ref="K93:K111">E93/D93</f>
        <v>0.9000338485840009</v>
      </c>
    </row>
    <row r="94" spans="1:11" ht="12.75">
      <c r="A94" s="69" t="s">
        <v>48</v>
      </c>
      <c r="B94" s="65"/>
      <c r="C94" s="6">
        <v>68.1</v>
      </c>
      <c r="D94" s="6">
        <v>68.1</v>
      </c>
      <c r="E94" s="6">
        <v>61.3</v>
      </c>
      <c r="F94" s="71"/>
      <c r="G94" s="72">
        <f t="shared" si="10"/>
        <v>0.9001468428781204</v>
      </c>
      <c r="H94" s="72" t="e">
        <f>E94/#REF!</f>
        <v>#REF!</v>
      </c>
      <c r="I94" s="72" t="e">
        <f>E94/#REF!</f>
        <v>#REF!</v>
      </c>
      <c r="J94" s="73">
        <f t="shared" si="11"/>
        <v>0.9001468428781204</v>
      </c>
      <c r="K94" s="73">
        <f t="shared" si="12"/>
        <v>0.9001468428781204</v>
      </c>
    </row>
    <row r="95" spans="1:11" ht="12.75">
      <c r="A95" s="69" t="s">
        <v>49</v>
      </c>
      <c r="B95" s="65"/>
      <c r="C95" s="6">
        <v>68.1</v>
      </c>
      <c r="D95" s="6">
        <v>68.1</v>
      </c>
      <c r="E95" s="6">
        <v>61.3</v>
      </c>
      <c r="F95" s="71"/>
      <c r="G95" s="72">
        <f t="shared" si="10"/>
        <v>0.9001468428781204</v>
      </c>
      <c r="H95" s="72" t="e">
        <f>E95/#REF!</f>
        <v>#REF!</v>
      </c>
      <c r="I95" s="72" t="e">
        <f>E95/#REF!</f>
        <v>#REF!</v>
      </c>
      <c r="J95" s="73">
        <f t="shared" si="11"/>
        <v>0.9001468428781204</v>
      </c>
      <c r="K95" s="73">
        <f t="shared" si="12"/>
        <v>0.9001468428781204</v>
      </c>
    </row>
    <row r="96" spans="1:11" ht="12.75">
      <c r="A96" s="69" t="s">
        <v>50</v>
      </c>
      <c r="B96" s="65"/>
      <c r="C96" s="6">
        <v>68.1</v>
      </c>
      <c r="D96" s="6">
        <v>68.1</v>
      </c>
      <c r="E96" s="6">
        <v>61.3</v>
      </c>
      <c r="F96" s="71"/>
      <c r="G96" s="72">
        <f t="shared" si="10"/>
        <v>0.9001468428781204</v>
      </c>
      <c r="H96" s="72" t="e">
        <f>E96/#REF!</f>
        <v>#REF!</v>
      </c>
      <c r="I96" s="72" t="e">
        <f>E96/#REF!</f>
        <v>#REF!</v>
      </c>
      <c r="J96" s="73">
        <f t="shared" si="11"/>
        <v>0.9001468428781204</v>
      </c>
      <c r="K96" s="73">
        <f t="shared" si="12"/>
        <v>0.9001468428781204</v>
      </c>
    </row>
    <row r="97" spans="1:11" ht="12.75">
      <c r="A97" s="69" t="s">
        <v>51</v>
      </c>
      <c r="B97" s="65"/>
      <c r="C97" s="6">
        <v>68.1</v>
      </c>
      <c r="D97" s="6">
        <v>68.1</v>
      </c>
      <c r="E97" s="6">
        <v>61.3</v>
      </c>
      <c r="F97" s="71"/>
      <c r="G97" s="72">
        <f t="shared" si="10"/>
        <v>0.9001468428781204</v>
      </c>
      <c r="H97" s="72" t="e">
        <f>E97/#REF!</f>
        <v>#REF!</v>
      </c>
      <c r="I97" s="72" t="e">
        <f>E97/#REF!</f>
        <v>#REF!</v>
      </c>
      <c r="J97" s="73">
        <f t="shared" si="11"/>
        <v>0.9001468428781204</v>
      </c>
      <c r="K97" s="73">
        <f t="shared" si="12"/>
        <v>0.9001468428781204</v>
      </c>
    </row>
    <row r="98" spans="1:11" ht="12.75">
      <c r="A98" s="69" t="s">
        <v>52</v>
      </c>
      <c r="B98" s="65"/>
      <c r="C98" s="6">
        <v>68.1</v>
      </c>
      <c r="D98" s="6">
        <v>68.1</v>
      </c>
      <c r="E98" s="6">
        <v>61.3</v>
      </c>
      <c r="F98" s="71"/>
      <c r="G98" s="72">
        <f t="shared" si="10"/>
        <v>0.9001468428781204</v>
      </c>
      <c r="H98" s="72" t="e">
        <f>E98/#REF!</f>
        <v>#REF!</v>
      </c>
      <c r="I98" s="72" t="e">
        <f>E98/#REF!</f>
        <v>#REF!</v>
      </c>
      <c r="J98" s="73">
        <f t="shared" si="11"/>
        <v>0.9001468428781204</v>
      </c>
      <c r="K98" s="73">
        <f t="shared" si="12"/>
        <v>0.9001468428781204</v>
      </c>
    </row>
    <row r="99" spans="1:11" ht="12.75">
      <c r="A99" s="69" t="s">
        <v>53</v>
      </c>
      <c r="B99" s="65"/>
      <c r="C99" s="6">
        <v>68.1</v>
      </c>
      <c r="D99" s="6">
        <v>68.1</v>
      </c>
      <c r="E99" s="6">
        <v>61.3</v>
      </c>
      <c r="F99" s="71"/>
      <c r="G99" s="72">
        <f t="shared" si="10"/>
        <v>0.9001468428781204</v>
      </c>
      <c r="H99" s="72" t="e">
        <f>E99/#REF!</f>
        <v>#REF!</v>
      </c>
      <c r="I99" s="72" t="e">
        <f>E99/#REF!</f>
        <v>#REF!</v>
      </c>
      <c r="J99" s="73">
        <f t="shared" si="11"/>
        <v>0.9001468428781204</v>
      </c>
      <c r="K99" s="73">
        <f t="shared" si="12"/>
        <v>0.9001468428781204</v>
      </c>
    </row>
    <row r="100" spans="1:249" s="9" customFormat="1" ht="12" customHeight="1">
      <c r="A100" s="69" t="s">
        <v>54</v>
      </c>
      <c r="B100" s="65"/>
      <c r="C100" s="6">
        <v>68.1</v>
      </c>
      <c r="D100" s="6">
        <v>68.1</v>
      </c>
      <c r="E100" s="6">
        <v>61.3</v>
      </c>
      <c r="F100" s="71"/>
      <c r="G100" s="72">
        <f t="shared" si="10"/>
        <v>0.9001468428781204</v>
      </c>
      <c r="H100" s="72" t="e">
        <f>E100/#REF!</f>
        <v>#REF!</v>
      </c>
      <c r="I100" s="72" t="e">
        <f>E100/#REF!</f>
        <v>#REF!</v>
      </c>
      <c r="J100" s="73">
        <f t="shared" si="11"/>
        <v>0.9001468428781204</v>
      </c>
      <c r="K100" s="73">
        <f t="shared" si="12"/>
        <v>0.9001468428781204</v>
      </c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/>
      <c r="DY100" s="62"/>
      <c r="DZ100" s="62"/>
      <c r="EA100" s="62"/>
      <c r="EB100" s="62"/>
      <c r="EC100" s="62"/>
      <c r="ED100" s="62"/>
      <c r="EE100" s="62"/>
      <c r="EF100" s="62"/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2"/>
      <c r="FK100" s="62"/>
      <c r="FL100" s="62"/>
      <c r="FM100" s="62"/>
      <c r="FN100" s="62"/>
      <c r="FO100" s="62"/>
      <c r="FP100" s="62"/>
      <c r="FQ100" s="62"/>
      <c r="FR100" s="62"/>
      <c r="FS100" s="62"/>
      <c r="FT100" s="62"/>
      <c r="FU100" s="62"/>
      <c r="FV100" s="62"/>
      <c r="FW100" s="62"/>
      <c r="FX100" s="62"/>
      <c r="FY100" s="62"/>
      <c r="FZ100" s="62"/>
      <c r="GA100" s="62"/>
      <c r="GB100" s="62"/>
      <c r="GC100" s="62"/>
      <c r="GD100" s="62"/>
      <c r="GE100" s="62"/>
      <c r="GF100" s="62"/>
      <c r="GG100" s="62"/>
      <c r="GH100" s="62"/>
      <c r="GI100" s="62"/>
      <c r="GJ100" s="62"/>
      <c r="GK100" s="62"/>
      <c r="GL100" s="62"/>
      <c r="GM100" s="62"/>
      <c r="GN100" s="62"/>
      <c r="GO100" s="62"/>
      <c r="GP100" s="62"/>
      <c r="GQ100" s="62"/>
      <c r="GR100" s="62"/>
      <c r="GS100" s="62"/>
      <c r="GT100" s="62"/>
      <c r="GU100" s="62"/>
      <c r="GV100" s="62"/>
      <c r="GW100" s="62"/>
      <c r="GX100" s="62"/>
      <c r="GY100" s="62"/>
      <c r="GZ100" s="62"/>
      <c r="HA100" s="62"/>
      <c r="HB100" s="62"/>
      <c r="HC100" s="62"/>
      <c r="HD100" s="62"/>
      <c r="HE100" s="62"/>
      <c r="HF100" s="62"/>
      <c r="HG100" s="62"/>
      <c r="HH100" s="62"/>
      <c r="HI100" s="62"/>
      <c r="HJ100" s="62"/>
      <c r="HK100" s="62"/>
      <c r="HL100" s="62"/>
      <c r="HM100" s="62"/>
      <c r="HN100" s="62"/>
      <c r="HO100" s="62"/>
      <c r="HP100" s="62"/>
      <c r="HQ100" s="62"/>
      <c r="HR100" s="62"/>
      <c r="HS100" s="62"/>
      <c r="HT100" s="62"/>
      <c r="HU100" s="62"/>
      <c r="HV100" s="62"/>
      <c r="HW100" s="62"/>
      <c r="HX100" s="62"/>
      <c r="HY100" s="62"/>
      <c r="HZ100" s="62"/>
      <c r="IA100" s="62"/>
      <c r="IB100" s="62"/>
      <c r="IC100" s="62"/>
      <c r="ID100" s="62"/>
      <c r="IE100" s="62"/>
      <c r="IF100" s="62"/>
      <c r="IG100" s="62"/>
      <c r="IH100" s="62"/>
      <c r="II100" s="62"/>
      <c r="IJ100" s="62"/>
      <c r="IK100" s="62"/>
      <c r="IL100" s="62"/>
      <c r="IM100" s="62"/>
      <c r="IN100" s="62"/>
      <c r="IO100" s="62"/>
    </row>
    <row r="101" spans="1:11" s="9" customFormat="1" ht="12.75">
      <c r="A101" s="69" t="s">
        <v>55</v>
      </c>
      <c r="B101" s="65"/>
      <c r="C101" s="6">
        <v>68.1</v>
      </c>
      <c r="D101" s="6">
        <v>68.1</v>
      </c>
      <c r="E101" s="6">
        <v>61.2</v>
      </c>
      <c r="F101" s="71"/>
      <c r="G101" s="72">
        <f t="shared" si="10"/>
        <v>0.8986784140969164</v>
      </c>
      <c r="H101" s="72" t="e">
        <f>E101/#REF!</f>
        <v>#REF!</v>
      </c>
      <c r="I101" s="72" t="e">
        <f>E101/#REF!</f>
        <v>#REF!</v>
      </c>
      <c r="J101" s="73">
        <f t="shared" si="11"/>
        <v>0.8986784140969164</v>
      </c>
      <c r="K101" s="73">
        <f t="shared" si="12"/>
        <v>0.8986784140969164</v>
      </c>
    </row>
    <row r="102" spans="1:11" s="9" customFormat="1" ht="12.75">
      <c r="A102" s="69" t="s">
        <v>56</v>
      </c>
      <c r="B102" s="65"/>
      <c r="C102" s="29">
        <v>341.5</v>
      </c>
      <c r="D102" s="29">
        <v>341.5</v>
      </c>
      <c r="E102" s="29">
        <v>307.4</v>
      </c>
      <c r="F102" s="71"/>
      <c r="G102" s="72">
        <f t="shared" si="10"/>
        <v>0.9001464128843337</v>
      </c>
      <c r="H102" s="5"/>
      <c r="I102" s="5"/>
      <c r="J102" s="73">
        <f t="shared" si="11"/>
        <v>0.9001464128843337</v>
      </c>
      <c r="K102" s="73">
        <f t="shared" si="12"/>
        <v>0.9001464128843337</v>
      </c>
    </row>
    <row r="103" spans="1:11" s="9" customFormat="1" ht="26.25">
      <c r="A103" s="19" t="s">
        <v>85</v>
      </c>
      <c r="B103" s="27" t="s">
        <v>101</v>
      </c>
      <c r="C103" s="4">
        <f>C104+C105+C106+C107+C108+C109+C110+C111+C112</f>
        <v>10102.4</v>
      </c>
      <c r="D103" s="4">
        <f>D104+D105+D106+D107+D108+D109+D110+D111+D112</f>
        <v>11199.2</v>
      </c>
      <c r="E103" s="12">
        <f>E104+E105+E106+E107+E108+E109+E110+E111+E112</f>
        <v>4445.5</v>
      </c>
      <c r="F103" s="12">
        <f>F104+F105+F106+F107+F108+F109+F110+F111+F112</f>
        <v>1117.6999999999998</v>
      </c>
      <c r="G103" s="5">
        <f t="shared" si="10"/>
        <v>0.4400439499524866</v>
      </c>
      <c r="H103" s="16"/>
      <c r="I103" s="16"/>
      <c r="J103" s="15">
        <f t="shared" si="11"/>
        <v>0.4400439499524866</v>
      </c>
      <c r="K103" s="15">
        <f t="shared" si="12"/>
        <v>0.3969479962854489</v>
      </c>
    </row>
    <row r="104" spans="1:11" s="9" customFormat="1" ht="12.75">
      <c r="A104" s="69" t="s">
        <v>48</v>
      </c>
      <c r="B104" s="75"/>
      <c r="C104" s="75">
        <v>1024.7</v>
      </c>
      <c r="D104" s="76">
        <v>1024.7</v>
      </c>
      <c r="E104" s="74">
        <v>486.7</v>
      </c>
      <c r="F104" s="74">
        <v>81.1</v>
      </c>
      <c r="G104" s="72">
        <f t="shared" si="10"/>
        <v>0.4749682834000195</v>
      </c>
      <c r="H104" s="5"/>
      <c r="I104" s="5"/>
      <c r="J104" s="73">
        <f t="shared" si="11"/>
        <v>0.4749682834000195</v>
      </c>
      <c r="K104" s="73">
        <f t="shared" si="12"/>
        <v>0.4749682834000195</v>
      </c>
    </row>
    <row r="105" spans="1:11" s="9" customFormat="1" ht="12.75">
      <c r="A105" s="69" t="s">
        <v>49</v>
      </c>
      <c r="B105" s="75"/>
      <c r="C105" s="75">
        <v>1523.6</v>
      </c>
      <c r="D105" s="76">
        <v>1523.6</v>
      </c>
      <c r="E105" s="74">
        <v>670.3</v>
      </c>
      <c r="F105" s="74">
        <v>120.6</v>
      </c>
      <c r="G105" s="72">
        <f t="shared" si="10"/>
        <v>0.43994486741927014</v>
      </c>
      <c r="H105" s="5"/>
      <c r="I105" s="5"/>
      <c r="J105" s="73">
        <f t="shared" si="11"/>
        <v>0.43994486741927014</v>
      </c>
      <c r="K105" s="73">
        <f t="shared" si="12"/>
        <v>0.43994486741927014</v>
      </c>
    </row>
    <row r="106" spans="1:11" s="9" customFormat="1" ht="12.75">
      <c r="A106" s="69" t="s">
        <v>50</v>
      </c>
      <c r="B106" s="75"/>
      <c r="C106" s="76">
        <v>601.2</v>
      </c>
      <c r="D106" s="76">
        <v>1643</v>
      </c>
      <c r="E106" s="74">
        <v>528.5</v>
      </c>
      <c r="F106" s="74">
        <v>47.6</v>
      </c>
      <c r="G106" s="72">
        <f t="shared" si="10"/>
        <v>0.8790751829673985</v>
      </c>
      <c r="H106" s="5"/>
      <c r="I106" s="5"/>
      <c r="J106" s="73">
        <f t="shared" si="11"/>
        <v>0.8790751829673985</v>
      </c>
      <c r="K106" s="73">
        <f t="shared" si="12"/>
        <v>0.3216676810712112</v>
      </c>
    </row>
    <row r="107" spans="1:11" s="9" customFormat="1" ht="12.75">
      <c r="A107" s="69" t="s">
        <v>51</v>
      </c>
      <c r="B107" s="75"/>
      <c r="C107" s="75">
        <v>290.3</v>
      </c>
      <c r="D107" s="76">
        <v>290.3</v>
      </c>
      <c r="E107" s="74">
        <v>23</v>
      </c>
      <c r="F107" s="74"/>
      <c r="G107" s="72">
        <f t="shared" si="10"/>
        <v>0.0792283844299001</v>
      </c>
      <c r="H107" s="5"/>
      <c r="I107" s="5"/>
      <c r="J107" s="73">
        <f t="shared" si="11"/>
        <v>0.0792283844299001</v>
      </c>
      <c r="K107" s="73">
        <f t="shared" si="12"/>
        <v>0.0792283844299001</v>
      </c>
    </row>
    <row r="108" spans="1:11" s="9" customFormat="1" ht="12.75">
      <c r="A108" s="69" t="s">
        <v>52</v>
      </c>
      <c r="B108" s="75"/>
      <c r="C108" s="75">
        <v>616.2</v>
      </c>
      <c r="D108" s="76">
        <v>616.2</v>
      </c>
      <c r="E108" s="74">
        <v>239.2</v>
      </c>
      <c r="F108" s="74">
        <v>48.8</v>
      </c>
      <c r="G108" s="72">
        <f t="shared" si="10"/>
        <v>0.3881856540084388</v>
      </c>
      <c r="H108" s="30"/>
      <c r="I108" s="30"/>
      <c r="J108" s="73">
        <f t="shared" si="11"/>
        <v>0.3881856540084388</v>
      </c>
      <c r="K108" s="73">
        <f t="shared" si="12"/>
        <v>0.3881856540084388</v>
      </c>
    </row>
    <row r="109" spans="1:11" s="9" customFormat="1" ht="12.75">
      <c r="A109" s="69" t="s">
        <v>53</v>
      </c>
      <c r="B109" s="75"/>
      <c r="C109" s="75">
        <v>2867.4</v>
      </c>
      <c r="D109" s="76">
        <v>2867.4</v>
      </c>
      <c r="E109" s="74">
        <v>1194.3</v>
      </c>
      <c r="F109" s="74">
        <v>454</v>
      </c>
      <c r="G109" s="72">
        <f t="shared" si="10"/>
        <v>0.41650973006905206</v>
      </c>
      <c r="H109" s="5"/>
      <c r="I109" s="5"/>
      <c r="J109" s="73">
        <f t="shared" si="11"/>
        <v>0.41650973006905206</v>
      </c>
      <c r="K109" s="73">
        <f t="shared" si="12"/>
        <v>0.41650973006905206</v>
      </c>
    </row>
    <row r="110" spans="1:11" s="9" customFormat="1" ht="12.75">
      <c r="A110" s="69" t="s">
        <v>54</v>
      </c>
      <c r="B110" s="75"/>
      <c r="C110" s="75">
        <v>869.9</v>
      </c>
      <c r="D110" s="76">
        <v>869.9</v>
      </c>
      <c r="E110" s="74">
        <v>206.6</v>
      </c>
      <c r="F110" s="74"/>
      <c r="G110" s="72">
        <f t="shared" si="10"/>
        <v>0.2374985630532245</v>
      </c>
      <c r="H110" s="5"/>
      <c r="I110" s="5"/>
      <c r="J110" s="73">
        <f t="shared" si="11"/>
        <v>0.2374985630532245</v>
      </c>
      <c r="K110" s="73">
        <f t="shared" si="12"/>
        <v>0.2374985630532245</v>
      </c>
    </row>
    <row r="111" spans="1:11" s="9" customFormat="1" ht="12.75">
      <c r="A111" s="69" t="s">
        <v>55</v>
      </c>
      <c r="B111" s="75"/>
      <c r="C111" s="75">
        <v>2309.1</v>
      </c>
      <c r="D111" s="76">
        <v>2364.1</v>
      </c>
      <c r="E111" s="74">
        <v>1096.9</v>
      </c>
      <c r="F111" s="74">
        <v>365.6</v>
      </c>
      <c r="G111" s="72">
        <f t="shared" si="10"/>
        <v>0.4750335628599888</v>
      </c>
      <c r="H111" s="5"/>
      <c r="I111" s="5"/>
      <c r="J111" s="73">
        <f t="shared" si="11"/>
        <v>0.4750335628599888</v>
      </c>
      <c r="K111" s="73">
        <f t="shared" si="12"/>
        <v>0.4639820650564698</v>
      </c>
    </row>
    <row r="112" spans="1:11" s="9" customFormat="1" ht="12.75">
      <c r="A112" s="86" t="s">
        <v>56</v>
      </c>
      <c r="B112" s="65"/>
      <c r="C112" s="65"/>
      <c r="D112" s="74"/>
      <c r="E112" s="74"/>
      <c r="F112" s="74"/>
      <c r="G112" s="72"/>
      <c r="H112" s="5"/>
      <c r="I112" s="5"/>
      <c r="J112" s="73"/>
      <c r="K112" s="73"/>
    </row>
    <row r="113" spans="1:11" s="9" customFormat="1" ht="12.75">
      <c r="A113" s="124" t="s">
        <v>63</v>
      </c>
      <c r="B113" s="125"/>
      <c r="C113" s="12">
        <f>C114+C115+C116+C117+C118+C119+C120+C121+C122</f>
        <v>23767.899999999998</v>
      </c>
      <c r="D113" s="12">
        <f>D114+D115+D116+D117+D118+D119+D120+D121+D122</f>
        <v>24864.699999999997</v>
      </c>
      <c r="E113" s="12">
        <f>E114+E115+E116+E117+E118+E119+E120+E121+E122</f>
        <v>9207.499999999998</v>
      </c>
      <c r="F113" s="12">
        <f>F114+F115+F116+F117+F118+F119+F120+F121+F122</f>
        <v>2053.2999999999997</v>
      </c>
      <c r="G113" s="30">
        <f aca="true" t="shared" si="13" ref="G113:G132">E113/C113</f>
        <v>0.38739223911241627</v>
      </c>
      <c r="H113" s="5" t="e">
        <f>E113/#REF!</f>
        <v>#REF!</v>
      </c>
      <c r="I113" s="5" t="e">
        <f>E113/#REF!</f>
        <v>#REF!</v>
      </c>
      <c r="J113" s="15">
        <f aca="true" t="shared" si="14" ref="J113:J132">E113/C113</f>
        <v>0.38739223911241627</v>
      </c>
      <c r="K113" s="15">
        <f aca="true" t="shared" si="15" ref="K113:K132">E113/D113</f>
        <v>0.3703040857118726</v>
      </c>
    </row>
    <row r="114" spans="1:11" s="9" customFormat="1" ht="12.75">
      <c r="A114" s="20" t="s">
        <v>48</v>
      </c>
      <c r="B114" s="21"/>
      <c r="C114" s="4">
        <f aca="true" t="shared" si="16" ref="C114:F119">C94+C84+C104</f>
        <v>2930.1</v>
      </c>
      <c r="D114" s="4">
        <f t="shared" si="16"/>
        <v>2930.1</v>
      </c>
      <c r="E114" s="4">
        <f t="shared" si="16"/>
        <v>1221.3</v>
      </c>
      <c r="F114" s="4">
        <f t="shared" si="16"/>
        <v>221.79999999999998</v>
      </c>
      <c r="G114" s="30">
        <f t="shared" si="13"/>
        <v>0.41681171291082214</v>
      </c>
      <c r="H114" s="5" t="e">
        <f>E114/#REF!</f>
        <v>#REF!</v>
      </c>
      <c r="I114" s="5" t="e">
        <f>E114/#REF!</f>
        <v>#REF!</v>
      </c>
      <c r="J114" s="15">
        <f t="shared" si="14"/>
        <v>0.41681171291082214</v>
      </c>
      <c r="K114" s="15">
        <f t="shared" si="15"/>
        <v>0.41681171291082214</v>
      </c>
    </row>
    <row r="115" spans="1:11" s="9" customFormat="1" ht="12.75">
      <c r="A115" s="20" t="s">
        <v>49</v>
      </c>
      <c r="B115" s="11"/>
      <c r="C115" s="4">
        <f t="shared" si="16"/>
        <v>2681.1</v>
      </c>
      <c r="D115" s="4">
        <f t="shared" si="16"/>
        <v>2681.1</v>
      </c>
      <c r="E115" s="4">
        <f t="shared" si="16"/>
        <v>1098.1</v>
      </c>
      <c r="F115" s="4">
        <f t="shared" si="16"/>
        <v>204</v>
      </c>
      <c r="G115" s="30">
        <f t="shared" si="13"/>
        <v>0.4095706985938607</v>
      </c>
      <c r="H115" s="5" t="e">
        <f>E115/#REF!</f>
        <v>#REF!</v>
      </c>
      <c r="I115" s="5" t="e">
        <f>E115/#REF!</f>
        <v>#REF!</v>
      </c>
      <c r="J115" s="15">
        <f t="shared" si="14"/>
        <v>0.4095706985938607</v>
      </c>
      <c r="K115" s="15">
        <f t="shared" si="15"/>
        <v>0.4095706985938607</v>
      </c>
    </row>
    <row r="116" spans="1:11" s="9" customFormat="1" ht="12.75">
      <c r="A116" s="20" t="s">
        <v>50</v>
      </c>
      <c r="B116" s="11"/>
      <c r="C116" s="4">
        <f t="shared" si="16"/>
        <v>2646.7</v>
      </c>
      <c r="D116" s="4">
        <f t="shared" si="16"/>
        <v>3688.5</v>
      </c>
      <c r="E116" s="4">
        <f t="shared" si="16"/>
        <v>1195.5</v>
      </c>
      <c r="F116" s="4">
        <f t="shared" si="16"/>
        <v>199</v>
      </c>
      <c r="G116" s="30">
        <f t="shared" si="13"/>
        <v>0.45169456304076777</v>
      </c>
      <c r="H116" s="5" t="e">
        <f>E116/#REF!</f>
        <v>#REF!</v>
      </c>
      <c r="I116" s="5" t="e">
        <f>E116/#REF!</f>
        <v>#REF!</v>
      </c>
      <c r="J116" s="15">
        <f t="shared" si="14"/>
        <v>0.45169456304076777</v>
      </c>
      <c r="K116" s="15">
        <f t="shared" si="15"/>
        <v>0.32411549410329404</v>
      </c>
    </row>
    <row r="117" spans="1:11" s="9" customFormat="1" ht="12.75">
      <c r="A117" s="20" t="s">
        <v>51</v>
      </c>
      <c r="B117" s="21"/>
      <c r="C117" s="4">
        <f t="shared" si="16"/>
        <v>2038.3999999999999</v>
      </c>
      <c r="D117" s="4">
        <f t="shared" si="16"/>
        <v>2038.3999999999999</v>
      </c>
      <c r="E117" s="4">
        <f t="shared" si="16"/>
        <v>498</v>
      </c>
      <c r="F117" s="4">
        <f t="shared" si="16"/>
        <v>78.2</v>
      </c>
      <c r="G117" s="30">
        <f t="shared" si="13"/>
        <v>0.24430926216640503</v>
      </c>
      <c r="H117" s="5" t="e">
        <f>E117/#REF!</f>
        <v>#REF!</v>
      </c>
      <c r="I117" s="5" t="e">
        <f>E117/#REF!</f>
        <v>#REF!</v>
      </c>
      <c r="J117" s="15">
        <f t="shared" si="14"/>
        <v>0.24430926216640503</v>
      </c>
      <c r="K117" s="15">
        <f t="shared" si="15"/>
        <v>0.24430926216640503</v>
      </c>
    </row>
    <row r="118" spans="1:11" s="9" customFormat="1" ht="12.75">
      <c r="A118" s="20" t="s">
        <v>52</v>
      </c>
      <c r="B118" s="11"/>
      <c r="C118" s="4">
        <f t="shared" si="16"/>
        <v>2545.2</v>
      </c>
      <c r="D118" s="4">
        <f t="shared" si="16"/>
        <v>2545.2</v>
      </c>
      <c r="E118" s="4">
        <f t="shared" si="16"/>
        <v>870.5</v>
      </c>
      <c r="F118" s="4">
        <f t="shared" si="16"/>
        <v>191.3</v>
      </c>
      <c r="G118" s="30">
        <f t="shared" si="13"/>
        <v>0.342016344491592</v>
      </c>
      <c r="H118" s="5" t="e">
        <f>E118/#REF!</f>
        <v>#REF!</v>
      </c>
      <c r="I118" s="5" t="e">
        <f>E118/#REF!</f>
        <v>#REF!</v>
      </c>
      <c r="J118" s="15">
        <f t="shared" si="14"/>
        <v>0.342016344491592</v>
      </c>
      <c r="K118" s="15">
        <f t="shared" si="15"/>
        <v>0.342016344491592</v>
      </c>
    </row>
    <row r="119" spans="1:11" s="9" customFormat="1" ht="12.75">
      <c r="A119" s="20" t="s">
        <v>53</v>
      </c>
      <c r="B119" s="11"/>
      <c r="C119" s="4">
        <f t="shared" si="16"/>
        <v>3820.8</v>
      </c>
      <c r="D119" s="4">
        <f t="shared" si="16"/>
        <v>3820.8</v>
      </c>
      <c r="E119" s="4">
        <f t="shared" si="16"/>
        <v>1553.4</v>
      </c>
      <c r="F119" s="4">
        <f t="shared" si="16"/>
        <v>548.4</v>
      </c>
      <c r="G119" s="30">
        <f t="shared" si="13"/>
        <v>0.4065640703517588</v>
      </c>
      <c r="H119" s="5" t="e">
        <f>E119/#REF!</f>
        <v>#REF!</v>
      </c>
      <c r="I119" s="5" t="e">
        <f>E119/#REF!</f>
        <v>#REF!</v>
      </c>
      <c r="J119" s="15">
        <f t="shared" si="14"/>
        <v>0.4065640703517588</v>
      </c>
      <c r="K119" s="15">
        <f t="shared" si="15"/>
        <v>0.4065640703517588</v>
      </c>
    </row>
    <row r="120" spans="1:11" s="9" customFormat="1" ht="12.75">
      <c r="A120" s="20" t="s">
        <v>54</v>
      </c>
      <c r="B120" s="11"/>
      <c r="C120" s="4">
        <f aca="true" t="shared" si="17" ref="C120:F122">C100+C90+C110</f>
        <v>2981.1</v>
      </c>
      <c r="D120" s="4">
        <f t="shared" si="17"/>
        <v>2981.1</v>
      </c>
      <c r="E120" s="4">
        <f t="shared" si="17"/>
        <v>832.4</v>
      </c>
      <c r="F120" s="4">
        <f t="shared" si="17"/>
        <v>95.1</v>
      </c>
      <c r="G120" s="30">
        <f t="shared" si="13"/>
        <v>0.2792257891382376</v>
      </c>
      <c r="H120" s="5" t="e">
        <f>E120/#REF!</f>
        <v>#REF!</v>
      </c>
      <c r="I120" s="5" t="e">
        <f>E120/#REF!</f>
        <v>#REF!</v>
      </c>
      <c r="J120" s="15">
        <f t="shared" si="14"/>
        <v>0.2792257891382376</v>
      </c>
      <c r="K120" s="15">
        <f t="shared" si="15"/>
        <v>0.2792257891382376</v>
      </c>
    </row>
    <row r="121" spans="1:249" s="9" customFormat="1" ht="12.75">
      <c r="A121" s="20" t="s">
        <v>55</v>
      </c>
      <c r="B121" s="11"/>
      <c r="C121" s="4">
        <f t="shared" si="17"/>
        <v>3783</v>
      </c>
      <c r="D121" s="4">
        <f t="shared" si="17"/>
        <v>3838</v>
      </c>
      <c r="E121" s="4">
        <f t="shared" si="17"/>
        <v>1630.9</v>
      </c>
      <c r="F121" s="4">
        <f t="shared" si="17"/>
        <v>515.5</v>
      </c>
      <c r="G121" s="30">
        <f t="shared" si="13"/>
        <v>0.43111287338091464</v>
      </c>
      <c r="H121" s="5" t="e">
        <f>E121/#REF!</f>
        <v>#REF!</v>
      </c>
      <c r="I121" s="5" t="e">
        <f>E121/#REF!</f>
        <v>#REF!</v>
      </c>
      <c r="J121" s="15">
        <f t="shared" si="14"/>
        <v>0.43111287338091464</v>
      </c>
      <c r="K121" s="15">
        <f t="shared" si="15"/>
        <v>0.4249348619072434</v>
      </c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/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/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2"/>
      <c r="DZ121" s="62"/>
      <c r="EA121" s="62"/>
      <c r="EB121" s="62"/>
      <c r="EC121" s="62"/>
      <c r="ED121" s="62"/>
      <c r="EE121" s="62"/>
      <c r="EF121" s="62"/>
      <c r="EG121" s="62"/>
      <c r="EH121" s="62"/>
      <c r="EI121" s="62"/>
      <c r="EJ121" s="62"/>
      <c r="EK121" s="62"/>
      <c r="EL121" s="62"/>
      <c r="EM121" s="62"/>
      <c r="EN121" s="62"/>
      <c r="EO121" s="62"/>
      <c r="EP121" s="62"/>
      <c r="EQ121" s="62"/>
      <c r="ER121" s="62"/>
      <c r="ES121" s="62"/>
      <c r="ET121" s="62"/>
      <c r="EU121" s="62"/>
      <c r="EV121" s="62"/>
      <c r="EW121" s="62"/>
      <c r="EX121" s="62"/>
      <c r="EY121" s="62"/>
      <c r="EZ121" s="62"/>
      <c r="FA121" s="62"/>
      <c r="FB121" s="62"/>
      <c r="FC121" s="62"/>
      <c r="FD121" s="62"/>
      <c r="FE121" s="62"/>
      <c r="FF121" s="62"/>
      <c r="FG121" s="62"/>
      <c r="FH121" s="62"/>
      <c r="FI121" s="62"/>
      <c r="FJ121" s="62"/>
      <c r="FK121" s="62"/>
      <c r="FL121" s="62"/>
      <c r="FM121" s="62"/>
      <c r="FN121" s="62"/>
      <c r="FO121" s="62"/>
      <c r="FP121" s="62"/>
      <c r="FQ121" s="62"/>
      <c r="FR121" s="62"/>
      <c r="FS121" s="62"/>
      <c r="FT121" s="62"/>
      <c r="FU121" s="62"/>
      <c r="FV121" s="62"/>
      <c r="FW121" s="62"/>
      <c r="FX121" s="62"/>
      <c r="FY121" s="62"/>
      <c r="FZ121" s="62"/>
      <c r="GA121" s="62"/>
      <c r="GB121" s="62"/>
      <c r="GC121" s="62"/>
      <c r="GD121" s="62"/>
      <c r="GE121" s="62"/>
      <c r="GF121" s="62"/>
      <c r="GG121" s="62"/>
      <c r="GH121" s="62"/>
      <c r="GI121" s="62"/>
      <c r="GJ121" s="62"/>
      <c r="GK121" s="62"/>
      <c r="GL121" s="62"/>
      <c r="GM121" s="62"/>
      <c r="GN121" s="62"/>
      <c r="GO121" s="62"/>
      <c r="GP121" s="62"/>
      <c r="GQ121" s="62"/>
      <c r="GR121" s="62"/>
      <c r="GS121" s="62"/>
      <c r="GT121" s="62"/>
      <c r="GU121" s="62"/>
      <c r="GV121" s="62"/>
      <c r="GW121" s="62"/>
      <c r="GX121" s="62"/>
      <c r="GY121" s="62"/>
      <c r="GZ121" s="62"/>
      <c r="HA121" s="62"/>
      <c r="HB121" s="62"/>
      <c r="HC121" s="62"/>
      <c r="HD121" s="62"/>
      <c r="HE121" s="62"/>
      <c r="HF121" s="62"/>
      <c r="HG121" s="62"/>
      <c r="HH121" s="62"/>
      <c r="HI121" s="62"/>
      <c r="HJ121" s="62"/>
      <c r="HK121" s="62"/>
      <c r="HL121" s="62"/>
      <c r="HM121" s="62"/>
      <c r="HN121" s="62"/>
      <c r="HO121" s="62"/>
      <c r="HP121" s="62"/>
      <c r="HQ121" s="62"/>
      <c r="HR121" s="62"/>
      <c r="HS121" s="62"/>
      <c r="HT121" s="62"/>
      <c r="HU121" s="62"/>
      <c r="HV121" s="62"/>
      <c r="HW121" s="62"/>
      <c r="HX121" s="62"/>
      <c r="HY121" s="62"/>
      <c r="HZ121" s="62"/>
      <c r="IA121" s="62"/>
      <c r="IB121" s="62"/>
      <c r="IC121" s="62"/>
      <c r="ID121" s="62"/>
      <c r="IE121" s="62"/>
      <c r="IF121" s="62"/>
      <c r="IG121" s="62"/>
      <c r="IH121" s="62"/>
      <c r="II121" s="62"/>
      <c r="IJ121" s="62"/>
      <c r="IK121" s="62"/>
      <c r="IL121" s="62"/>
      <c r="IM121" s="62"/>
      <c r="IN121" s="62"/>
      <c r="IO121" s="62"/>
    </row>
    <row r="122" spans="1:249" s="9" customFormat="1" ht="12.75">
      <c r="A122" s="20" t="s">
        <v>56</v>
      </c>
      <c r="B122" s="11"/>
      <c r="C122" s="4">
        <f t="shared" si="17"/>
        <v>341.5</v>
      </c>
      <c r="D122" s="4">
        <f t="shared" si="17"/>
        <v>341.5</v>
      </c>
      <c r="E122" s="4">
        <f t="shared" si="17"/>
        <v>307.4</v>
      </c>
      <c r="F122" s="4">
        <f t="shared" si="17"/>
        <v>0</v>
      </c>
      <c r="G122" s="30">
        <f t="shared" si="13"/>
        <v>0.9001464128843337</v>
      </c>
      <c r="H122" s="16" t="e">
        <f>E122/#REF!</f>
        <v>#REF!</v>
      </c>
      <c r="I122" s="16" t="e">
        <f>E122/#REF!</f>
        <v>#REF!</v>
      </c>
      <c r="J122" s="15">
        <f t="shared" si="14"/>
        <v>0.9001464128843337</v>
      </c>
      <c r="K122" s="15">
        <f t="shared" si="15"/>
        <v>0.9001464128843337</v>
      </c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2"/>
      <c r="BS122" s="62"/>
      <c r="BT122" s="62"/>
      <c r="BU122" s="62"/>
      <c r="BV122" s="62"/>
      <c r="BW122" s="62"/>
      <c r="BX122" s="62"/>
      <c r="BY122" s="62"/>
      <c r="BZ122" s="62"/>
      <c r="CA122" s="62"/>
      <c r="CB122" s="62"/>
      <c r="CC122" s="62"/>
      <c r="CD122" s="62"/>
      <c r="CE122" s="62"/>
      <c r="CF122" s="62"/>
      <c r="CG122" s="62"/>
      <c r="CH122" s="62"/>
      <c r="CI122" s="62"/>
      <c r="CJ122" s="62"/>
      <c r="CK122" s="62"/>
      <c r="CL122" s="62"/>
      <c r="CM122" s="62"/>
      <c r="CN122" s="62"/>
      <c r="CO122" s="62"/>
      <c r="CP122" s="62"/>
      <c r="CQ122" s="62"/>
      <c r="CR122" s="62"/>
      <c r="CS122" s="62"/>
      <c r="CT122" s="62"/>
      <c r="CU122" s="62"/>
      <c r="CV122" s="62"/>
      <c r="CW122" s="62"/>
      <c r="CX122" s="62"/>
      <c r="CY122" s="62"/>
      <c r="CZ122" s="62"/>
      <c r="DA122" s="62"/>
      <c r="DB122" s="62"/>
      <c r="DC122" s="62"/>
      <c r="DD122" s="62"/>
      <c r="DE122" s="62"/>
      <c r="DF122" s="62"/>
      <c r="DG122" s="62"/>
      <c r="DH122" s="62"/>
      <c r="DI122" s="62"/>
      <c r="DJ122" s="62"/>
      <c r="DK122" s="62"/>
      <c r="DL122" s="62"/>
      <c r="DM122" s="62"/>
      <c r="DN122" s="62"/>
      <c r="DO122" s="62"/>
      <c r="DP122" s="62"/>
      <c r="DQ122" s="62"/>
      <c r="DR122" s="62"/>
      <c r="DS122" s="62"/>
      <c r="DT122" s="62"/>
      <c r="DU122" s="62"/>
      <c r="DV122" s="62"/>
      <c r="DW122" s="62"/>
      <c r="DX122" s="62"/>
      <c r="DY122" s="62"/>
      <c r="DZ122" s="62"/>
      <c r="EA122" s="62"/>
      <c r="EB122" s="62"/>
      <c r="EC122" s="62"/>
      <c r="ED122" s="62"/>
      <c r="EE122" s="62"/>
      <c r="EF122" s="62"/>
      <c r="EG122" s="62"/>
      <c r="EH122" s="62"/>
      <c r="EI122" s="62"/>
      <c r="EJ122" s="62"/>
      <c r="EK122" s="62"/>
      <c r="EL122" s="62"/>
      <c r="EM122" s="62"/>
      <c r="EN122" s="62"/>
      <c r="EO122" s="62"/>
      <c r="EP122" s="62"/>
      <c r="EQ122" s="62"/>
      <c r="ER122" s="62"/>
      <c r="ES122" s="62"/>
      <c r="ET122" s="62"/>
      <c r="EU122" s="62"/>
      <c r="EV122" s="62"/>
      <c r="EW122" s="62"/>
      <c r="EX122" s="62"/>
      <c r="EY122" s="62"/>
      <c r="EZ122" s="62"/>
      <c r="FA122" s="62"/>
      <c r="FB122" s="62"/>
      <c r="FC122" s="62"/>
      <c r="FD122" s="62"/>
      <c r="FE122" s="62"/>
      <c r="FF122" s="62"/>
      <c r="FG122" s="62"/>
      <c r="FH122" s="62"/>
      <c r="FI122" s="62"/>
      <c r="FJ122" s="62"/>
      <c r="FK122" s="62"/>
      <c r="FL122" s="62"/>
      <c r="FM122" s="62"/>
      <c r="FN122" s="62"/>
      <c r="FO122" s="62"/>
      <c r="FP122" s="62"/>
      <c r="FQ122" s="62"/>
      <c r="FR122" s="62"/>
      <c r="FS122" s="62"/>
      <c r="FT122" s="62"/>
      <c r="FU122" s="62"/>
      <c r="FV122" s="62"/>
      <c r="FW122" s="62"/>
      <c r="FX122" s="62"/>
      <c r="FY122" s="62"/>
      <c r="FZ122" s="62"/>
      <c r="GA122" s="62"/>
      <c r="GB122" s="62"/>
      <c r="GC122" s="62"/>
      <c r="GD122" s="62"/>
      <c r="GE122" s="62"/>
      <c r="GF122" s="62"/>
      <c r="GG122" s="62"/>
      <c r="GH122" s="62"/>
      <c r="GI122" s="62"/>
      <c r="GJ122" s="62"/>
      <c r="GK122" s="62"/>
      <c r="GL122" s="62"/>
      <c r="GM122" s="62"/>
      <c r="GN122" s="62"/>
      <c r="GO122" s="62"/>
      <c r="GP122" s="62"/>
      <c r="GQ122" s="62"/>
      <c r="GR122" s="62"/>
      <c r="GS122" s="62"/>
      <c r="GT122" s="62"/>
      <c r="GU122" s="62"/>
      <c r="GV122" s="62"/>
      <c r="GW122" s="62"/>
      <c r="GX122" s="62"/>
      <c r="GY122" s="62"/>
      <c r="GZ122" s="62"/>
      <c r="HA122" s="62"/>
      <c r="HB122" s="62"/>
      <c r="HC122" s="62"/>
      <c r="HD122" s="62"/>
      <c r="HE122" s="62"/>
      <c r="HF122" s="62"/>
      <c r="HG122" s="62"/>
      <c r="HH122" s="62"/>
      <c r="HI122" s="62"/>
      <c r="HJ122" s="62"/>
      <c r="HK122" s="62"/>
      <c r="HL122" s="62"/>
      <c r="HM122" s="62"/>
      <c r="HN122" s="62"/>
      <c r="HO122" s="62"/>
      <c r="HP122" s="62"/>
      <c r="HQ122" s="62"/>
      <c r="HR122" s="62"/>
      <c r="HS122" s="62"/>
      <c r="HT122" s="62"/>
      <c r="HU122" s="62"/>
      <c r="HV122" s="62"/>
      <c r="HW122" s="62"/>
      <c r="HX122" s="62"/>
      <c r="HY122" s="62"/>
      <c r="HZ122" s="62"/>
      <c r="IA122" s="62"/>
      <c r="IB122" s="62"/>
      <c r="IC122" s="62"/>
      <c r="ID122" s="62"/>
      <c r="IE122" s="62"/>
      <c r="IF122" s="62"/>
      <c r="IG122" s="62"/>
      <c r="IH122" s="62"/>
      <c r="II122" s="62"/>
      <c r="IJ122" s="62"/>
      <c r="IK122" s="62"/>
      <c r="IL122" s="62"/>
      <c r="IM122" s="62"/>
      <c r="IN122" s="62"/>
      <c r="IO122" s="62"/>
    </row>
    <row r="123" spans="1:249" s="9" customFormat="1" ht="16.5">
      <c r="A123" s="110" t="s">
        <v>41</v>
      </c>
      <c r="B123" s="111"/>
      <c r="C123" s="17">
        <f>C113+C73</f>
        <v>59287</v>
      </c>
      <c r="D123" s="17">
        <f>D113+D73</f>
        <v>60383.799999999996</v>
      </c>
      <c r="E123" s="17">
        <f>E113+E73</f>
        <v>19476.299999999996</v>
      </c>
      <c r="F123" s="87">
        <f>F113+F73</f>
        <v>3832.5999999999995</v>
      </c>
      <c r="G123" s="18">
        <f t="shared" si="13"/>
        <v>0.32850877932767714</v>
      </c>
      <c r="H123" s="18" t="e">
        <f>E123/#REF!</f>
        <v>#REF!</v>
      </c>
      <c r="I123" s="18" t="e">
        <f>E123/#REF!</f>
        <v>#REF!</v>
      </c>
      <c r="J123" s="89">
        <f t="shared" si="14"/>
        <v>0.32850877932767714</v>
      </c>
      <c r="K123" s="89">
        <f t="shared" si="15"/>
        <v>0.3225418075709047</v>
      </c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/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/>
      <c r="CG123" s="62"/>
      <c r="CH123" s="62"/>
      <c r="CI123" s="62"/>
      <c r="CJ123" s="62"/>
      <c r="CK123" s="62"/>
      <c r="CL123" s="62"/>
      <c r="CM123" s="62"/>
      <c r="CN123" s="62"/>
      <c r="CO123" s="62"/>
      <c r="CP123" s="62"/>
      <c r="CQ123" s="62"/>
      <c r="CR123" s="62"/>
      <c r="CS123" s="62"/>
      <c r="CT123" s="62"/>
      <c r="CU123" s="62"/>
      <c r="CV123" s="62"/>
      <c r="CW123" s="62"/>
      <c r="CX123" s="62"/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2"/>
      <c r="DL123" s="62"/>
      <c r="DM123" s="62"/>
      <c r="DN123" s="62"/>
      <c r="DO123" s="62"/>
      <c r="DP123" s="62"/>
      <c r="DQ123" s="62"/>
      <c r="DR123" s="62"/>
      <c r="DS123" s="62"/>
      <c r="DT123" s="62"/>
      <c r="DU123" s="62"/>
      <c r="DV123" s="62"/>
      <c r="DW123" s="62"/>
      <c r="DX123" s="62"/>
      <c r="DY123" s="62"/>
      <c r="DZ123" s="62"/>
      <c r="EA123" s="62"/>
      <c r="EB123" s="62"/>
      <c r="EC123" s="62"/>
      <c r="ED123" s="62"/>
      <c r="EE123" s="62"/>
      <c r="EF123" s="62"/>
      <c r="EG123" s="62"/>
      <c r="EH123" s="62"/>
      <c r="EI123" s="62"/>
      <c r="EJ123" s="62"/>
      <c r="EK123" s="62"/>
      <c r="EL123" s="62"/>
      <c r="EM123" s="62"/>
      <c r="EN123" s="62"/>
      <c r="EO123" s="62"/>
      <c r="EP123" s="62"/>
      <c r="EQ123" s="62"/>
      <c r="ER123" s="62"/>
      <c r="ES123" s="62"/>
      <c r="ET123" s="62"/>
      <c r="EU123" s="62"/>
      <c r="EV123" s="62"/>
      <c r="EW123" s="62"/>
      <c r="EX123" s="62"/>
      <c r="EY123" s="62"/>
      <c r="EZ123" s="62"/>
      <c r="FA123" s="62"/>
      <c r="FB123" s="62"/>
      <c r="FC123" s="62"/>
      <c r="FD123" s="62"/>
      <c r="FE123" s="62"/>
      <c r="FF123" s="62"/>
      <c r="FG123" s="62"/>
      <c r="FH123" s="62"/>
      <c r="FI123" s="62"/>
      <c r="FJ123" s="62"/>
      <c r="FK123" s="62"/>
      <c r="FL123" s="62"/>
      <c r="FM123" s="62"/>
      <c r="FN123" s="62"/>
      <c r="FO123" s="62"/>
      <c r="FP123" s="62"/>
      <c r="FQ123" s="62"/>
      <c r="FR123" s="62"/>
      <c r="FS123" s="62"/>
      <c r="FT123" s="62"/>
      <c r="FU123" s="62"/>
      <c r="FV123" s="62"/>
      <c r="FW123" s="62"/>
      <c r="FX123" s="62"/>
      <c r="FY123" s="62"/>
      <c r="FZ123" s="62"/>
      <c r="GA123" s="62"/>
      <c r="GB123" s="62"/>
      <c r="GC123" s="62"/>
      <c r="GD123" s="62"/>
      <c r="GE123" s="62"/>
      <c r="GF123" s="62"/>
      <c r="GG123" s="62"/>
      <c r="GH123" s="62"/>
      <c r="GI123" s="62"/>
      <c r="GJ123" s="62"/>
      <c r="GK123" s="62"/>
      <c r="GL123" s="62"/>
      <c r="GM123" s="62"/>
      <c r="GN123" s="62"/>
      <c r="GO123" s="62"/>
      <c r="GP123" s="62"/>
      <c r="GQ123" s="62"/>
      <c r="GR123" s="62"/>
      <c r="GS123" s="62"/>
      <c r="GT123" s="62"/>
      <c r="GU123" s="62"/>
      <c r="GV123" s="62"/>
      <c r="GW123" s="62"/>
      <c r="GX123" s="62"/>
      <c r="GY123" s="62"/>
      <c r="GZ123" s="62"/>
      <c r="HA123" s="62"/>
      <c r="HB123" s="62"/>
      <c r="HC123" s="62"/>
      <c r="HD123" s="62"/>
      <c r="HE123" s="62"/>
      <c r="HF123" s="62"/>
      <c r="HG123" s="62"/>
      <c r="HH123" s="62"/>
      <c r="HI123" s="62"/>
      <c r="HJ123" s="62"/>
      <c r="HK123" s="62"/>
      <c r="HL123" s="62"/>
      <c r="HM123" s="62"/>
      <c r="HN123" s="62"/>
      <c r="HO123" s="62"/>
      <c r="HP123" s="62"/>
      <c r="HQ123" s="62"/>
      <c r="HR123" s="62"/>
      <c r="HS123" s="62"/>
      <c r="HT123" s="62"/>
      <c r="HU123" s="62"/>
      <c r="HV123" s="62"/>
      <c r="HW123" s="62"/>
      <c r="HX123" s="62"/>
      <c r="HY123" s="62"/>
      <c r="HZ123" s="62"/>
      <c r="IA123" s="62"/>
      <c r="IB123" s="62"/>
      <c r="IC123" s="62"/>
      <c r="ID123" s="62"/>
      <c r="IE123" s="62"/>
      <c r="IF123" s="62"/>
      <c r="IG123" s="62"/>
      <c r="IH123" s="62"/>
      <c r="II123" s="62"/>
      <c r="IJ123" s="62"/>
      <c r="IK123" s="62"/>
      <c r="IL123" s="62"/>
      <c r="IM123" s="62"/>
      <c r="IN123" s="62"/>
      <c r="IO123" s="62"/>
    </row>
    <row r="124" spans="1:249" s="9" customFormat="1" ht="16.5">
      <c r="A124" s="22" t="s">
        <v>48</v>
      </c>
      <c r="B124" s="23"/>
      <c r="C124" s="24">
        <f aca="true" t="shared" si="18" ref="C124:F132">C74+C114</f>
        <v>5166.4</v>
      </c>
      <c r="D124" s="24">
        <f t="shared" si="18"/>
        <v>5166.4</v>
      </c>
      <c r="E124" s="24">
        <f t="shared" si="18"/>
        <v>1914.4</v>
      </c>
      <c r="F124" s="88">
        <f t="shared" si="18"/>
        <v>357.4</v>
      </c>
      <c r="G124" s="53">
        <f t="shared" si="13"/>
        <v>0.37054815732424906</v>
      </c>
      <c r="H124" s="53" t="e">
        <f>E124/#REF!</f>
        <v>#REF!</v>
      </c>
      <c r="I124" s="53" t="e">
        <f>E124/#REF!</f>
        <v>#REF!</v>
      </c>
      <c r="J124" s="89">
        <f t="shared" si="14"/>
        <v>0.37054815732424906</v>
      </c>
      <c r="K124" s="89">
        <f t="shared" si="15"/>
        <v>0.37054815732424906</v>
      </c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/>
      <c r="BV124" s="62"/>
      <c r="BW124" s="62"/>
      <c r="BX124" s="62"/>
      <c r="BY124" s="62"/>
      <c r="BZ124" s="62"/>
      <c r="CA124" s="62"/>
      <c r="CB124" s="62"/>
      <c r="CC124" s="62"/>
      <c r="CD124" s="62"/>
      <c r="CE124" s="62"/>
      <c r="CF124" s="62"/>
      <c r="CG124" s="62"/>
      <c r="CH124" s="62"/>
      <c r="CI124" s="62"/>
      <c r="CJ124" s="62"/>
      <c r="CK124" s="62"/>
      <c r="CL124" s="62"/>
      <c r="CM124" s="62"/>
      <c r="CN124" s="62"/>
      <c r="CO124" s="62"/>
      <c r="CP124" s="62"/>
      <c r="CQ124" s="62"/>
      <c r="CR124" s="62"/>
      <c r="CS124" s="62"/>
      <c r="CT124" s="62"/>
      <c r="CU124" s="62"/>
      <c r="CV124" s="62"/>
      <c r="CW124" s="62"/>
      <c r="CX124" s="62"/>
      <c r="CY124" s="62"/>
      <c r="CZ124" s="62"/>
      <c r="DA124" s="62"/>
      <c r="DB124" s="62"/>
      <c r="DC124" s="62"/>
      <c r="DD124" s="62"/>
      <c r="DE124" s="62"/>
      <c r="DF124" s="62"/>
      <c r="DG124" s="62"/>
      <c r="DH124" s="62"/>
      <c r="DI124" s="62"/>
      <c r="DJ124" s="62"/>
      <c r="DK124" s="62"/>
      <c r="DL124" s="62"/>
      <c r="DM124" s="62"/>
      <c r="DN124" s="62"/>
      <c r="DO124" s="62"/>
      <c r="DP124" s="62"/>
      <c r="DQ124" s="62"/>
      <c r="DR124" s="62"/>
      <c r="DS124" s="62"/>
      <c r="DT124" s="62"/>
      <c r="DU124" s="62"/>
      <c r="DV124" s="62"/>
      <c r="DW124" s="62"/>
      <c r="DX124" s="62"/>
      <c r="DY124" s="62"/>
      <c r="DZ124" s="62"/>
      <c r="EA124" s="62"/>
      <c r="EB124" s="62"/>
      <c r="EC124" s="62"/>
      <c r="ED124" s="62"/>
      <c r="EE124" s="62"/>
      <c r="EF124" s="62"/>
      <c r="EG124" s="62"/>
      <c r="EH124" s="62"/>
      <c r="EI124" s="62"/>
      <c r="EJ124" s="62"/>
      <c r="EK124" s="62"/>
      <c r="EL124" s="62"/>
      <c r="EM124" s="62"/>
      <c r="EN124" s="62"/>
      <c r="EO124" s="62"/>
      <c r="EP124" s="62"/>
      <c r="EQ124" s="62"/>
      <c r="ER124" s="62"/>
      <c r="ES124" s="62"/>
      <c r="ET124" s="62"/>
      <c r="EU124" s="62"/>
      <c r="EV124" s="62"/>
      <c r="EW124" s="62"/>
      <c r="EX124" s="62"/>
      <c r="EY124" s="62"/>
      <c r="EZ124" s="62"/>
      <c r="FA124" s="62"/>
      <c r="FB124" s="62"/>
      <c r="FC124" s="62"/>
      <c r="FD124" s="62"/>
      <c r="FE124" s="62"/>
      <c r="FF124" s="62"/>
      <c r="FG124" s="62"/>
      <c r="FH124" s="62"/>
      <c r="FI124" s="62"/>
      <c r="FJ124" s="62"/>
      <c r="FK124" s="62"/>
      <c r="FL124" s="62"/>
      <c r="FM124" s="62"/>
      <c r="FN124" s="62"/>
      <c r="FO124" s="62"/>
      <c r="FP124" s="62"/>
      <c r="FQ124" s="62"/>
      <c r="FR124" s="62"/>
      <c r="FS124" s="62"/>
      <c r="FT124" s="62"/>
      <c r="FU124" s="62"/>
      <c r="FV124" s="62"/>
      <c r="FW124" s="62"/>
      <c r="FX124" s="62"/>
      <c r="FY124" s="62"/>
      <c r="FZ124" s="62"/>
      <c r="GA124" s="62"/>
      <c r="GB124" s="62"/>
      <c r="GC124" s="62"/>
      <c r="GD124" s="62"/>
      <c r="GE124" s="62"/>
      <c r="GF124" s="62"/>
      <c r="GG124" s="62"/>
      <c r="GH124" s="62"/>
      <c r="GI124" s="62"/>
      <c r="GJ124" s="62"/>
      <c r="GK124" s="62"/>
      <c r="GL124" s="62"/>
      <c r="GM124" s="62"/>
      <c r="GN124" s="62"/>
      <c r="GO124" s="62"/>
      <c r="GP124" s="62"/>
      <c r="GQ124" s="62"/>
      <c r="GR124" s="62"/>
      <c r="GS124" s="62"/>
      <c r="GT124" s="62"/>
      <c r="GU124" s="62"/>
      <c r="GV124" s="62"/>
      <c r="GW124" s="62"/>
      <c r="GX124" s="62"/>
      <c r="GY124" s="62"/>
      <c r="GZ124" s="62"/>
      <c r="HA124" s="62"/>
      <c r="HB124" s="62"/>
      <c r="HC124" s="62"/>
      <c r="HD124" s="62"/>
      <c r="HE124" s="62"/>
      <c r="HF124" s="62"/>
      <c r="HG124" s="62"/>
      <c r="HH124" s="62"/>
      <c r="HI124" s="62"/>
      <c r="HJ124" s="62"/>
      <c r="HK124" s="62"/>
      <c r="HL124" s="62"/>
      <c r="HM124" s="62"/>
      <c r="HN124" s="62"/>
      <c r="HO124" s="62"/>
      <c r="HP124" s="62"/>
      <c r="HQ124" s="62"/>
      <c r="HR124" s="62"/>
      <c r="HS124" s="62"/>
      <c r="HT124" s="62"/>
      <c r="HU124" s="62"/>
      <c r="HV124" s="62"/>
      <c r="HW124" s="62"/>
      <c r="HX124" s="62"/>
      <c r="HY124" s="62"/>
      <c r="HZ124" s="62"/>
      <c r="IA124" s="62"/>
      <c r="IB124" s="62"/>
      <c r="IC124" s="62"/>
      <c r="ID124" s="62"/>
      <c r="IE124" s="62"/>
      <c r="IF124" s="62"/>
      <c r="IG124" s="62"/>
      <c r="IH124" s="62"/>
      <c r="II124" s="62"/>
      <c r="IJ124" s="62"/>
      <c r="IK124" s="62"/>
      <c r="IL124" s="62"/>
      <c r="IM124" s="62"/>
      <c r="IN124" s="62"/>
      <c r="IO124" s="62"/>
    </row>
    <row r="125" spans="1:249" s="9" customFormat="1" ht="16.5">
      <c r="A125" s="22" t="s">
        <v>49</v>
      </c>
      <c r="B125" s="23"/>
      <c r="C125" s="24">
        <f t="shared" si="18"/>
        <v>3726.6</v>
      </c>
      <c r="D125" s="24">
        <f t="shared" si="18"/>
        <v>3726.6</v>
      </c>
      <c r="E125" s="24">
        <f t="shared" si="18"/>
        <v>1406.6</v>
      </c>
      <c r="F125" s="88">
        <f t="shared" si="18"/>
        <v>262.5</v>
      </c>
      <c r="G125" s="53">
        <f t="shared" si="13"/>
        <v>0.37744861267643426</v>
      </c>
      <c r="H125" s="53" t="e">
        <f>E125/#REF!</f>
        <v>#REF!</v>
      </c>
      <c r="I125" s="53" t="e">
        <f>E125/#REF!</f>
        <v>#REF!</v>
      </c>
      <c r="J125" s="89">
        <f t="shared" si="14"/>
        <v>0.37744861267643426</v>
      </c>
      <c r="K125" s="89">
        <f t="shared" si="15"/>
        <v>0.37744861267643426</v>
      </c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62"/>
      <c r="AY125" s="62"/>
      <c r="AZ125" s="62"/>
      <c r="BA125" s="62"/>
      <c r="BB125" s="62"/>
      <c r="BC125" s="62"/>
      <c r="BD125" s="62"/>
      <c r="BE125" s="62"/>
      <c r="BF125" s="62"/>
      <c r="BG125" s="62"/>
      <c r="BH125" s="62"/>
      <c r="BI125" s="62"/>
      <c r="BJ125" s="62"/>
      <c r="BK125" s="62"/>
      <c r="BL125" s="62"/>
      <c r="BM125" s="62"/>
      <c r="BN125" s="62"/>
      <c r="BO125" s="62"/>
      <c r="BP125" s="62"/>
      <c r="BQ125" s="62"/>
      <c r="BR125" s="62"/>
      <c r="BS125" s="62"/>
      <c r="BT125" s="62"/>
      <c r="BU125" s="62"/>
      <c r="BV125" s="62"/>
      <c r="BW125" s="62"/>
      <c r="BX125" s="62"/>
      <c r="BY125" s="62"/>
      <c r="BZ125" s="62"/>
      <c r="CA125" s="62"/>
      <c r="CB125" s="62"/>
      <c r="CC125" s="62"/>
      <c r="CD125" s="62"/>
      <c r="CE125" s="62"/>
      <c r="CF125" s="62"/>
      <c r="CG125" s="62"/>
      <c r="CH125" s="62"/>
      <c r="CI125" s="62"/>
      <c r="CJ125" s="62"/>
      <c r="CK125" s="62"/>
      <c r="CL125" s="62"/>
      <c r="CM125" s="62"/>
      <c r="CN125" s="62"/>
      <c r="CO125" s="62"/>
      <c r="CP125" s="62"/>
      <c r="CQ125" s="62"/>
      <c r="CR125" s="62"/>
      <c r="CS125" s="62"/>
      <c r="CT125" s="62"/>
      <c r="CU125" s="62"/>
      <c r="CV125" s="62"/>
      <c r="CW125" s="62"/>
      <c r="CX125" s="62"/>
      <c r="CY125" s="62"/>
      <c r="CZ125" s="62"/>
      <c r="DA125" s="62"/>
      <c r="DB125" s="62"/>
      <c r="DC125" s="62"/>
      <c r="DD125" s="62"/>
      <c r="DE125" s="62"/>
      <c r="DF125" s="62"/>
      <c r="DG125" s="62"/>
      <c r="DH125" s="62"/>
      <c r="DI125" s="62"/>
      <c r="DJ125" s="62"/>
      <c r="DK125" s="62"/>
      <c r="DL125" s="62"/>
      <c r="DM125" s="62"/>
      <c r="DN125" s="62"/>
      <c r="DO125" s="62"/>
      <c r="DP125" s="62"/>
      <c r="DQ125" s="62"/>
      <c r="DR125" s="62"/>
      <c r="DS125" s="62"/>
      <c r="DT125" s="62"/>
      <c r="DU125" s="62"/>
      <c r="DV125" s="62"/>
      <c r="DW125" s="62"/>
      <c r="DX125" s="62"/>
      <c r="DY125" s="62"/>
      <c r="DZ125" s="62"/>
      <c r="EA125" s="62"/>
      <c r="EB125" s="62"/>
      <c r="EC125" s="62"/>
      <c r="ED125" s="62"/>
      <c r="EE125" s="62"/>
      <c r="EF125" s="62"/>
      <c r="EG125" s="62"/>
      <c r="EH125" s="62"/>
      <c r="EI125" s="62"/>
      <c r="EJ125" s="62"/>
      <c r="EK125" s="62"/>
      <c r="EL125" s="62"/>
      <c r="EM125" s="62"/>
      <c r="EN125" s="62"/>
      <c r="EO125" s="62"/>
      <c r="EP125" s="62"/>
      <c r="EQ125" s="62"/>
      <c r="ER125" s="62"/>
      <c r="ES125" s="62"/>
      <c r="ET125" s="62"/>
      <c r="EU125" s="62"/>
      <c r="EV125" s="62"/>
      <c r="EW125" s="62"/>
      <c r="EX125" s="62"/>
      <c r="EY125" s="62"/>
      <c r="EZ125" s="62"/>
      <c r="FA125" s="62"/>
      <c r="FB125" s="62"/>
      <c r="FC125" s="62"/>
      <c r="FD125" s="62"/>
      <c r="FE125" s="62"/>
      <c r="FF125" s="62"/>
      <c r="FG125" s="62"/>
      <c r="FH125" s="62"/>
      <c r="FI125" s="62"/>
      <c r="FJ125" s="62"/>
      <c r="FK125" s="62"/>
      <c r="FL125" s="62"/>
      <c r="FM125" s="62"/>
      <c r="FN125" s="62"/>
      <c r="FO125" s="62"/>
      <c r="FP125" s="62"/>
      <c r="FQ125" s="62"/>
      <c r="FR125" s="62"/>
      <c r="FS125" s="62"/>
      <c r="FT125" s="62"/>
      <c r="FU125" s="62"/>
      <c r="FV125" s="62"/>
      <c r="FW125" s="62"/>
      <c r="FX125" s="62"/>
      <c r="FY125" s="62"/>
      <c r="FZ125" s="62"/>
      <c r="GA125" s="62"/>
      <c r="GB125" s="62"/>
      <c r="GC125" s="62"/>
      <c r="GD125" s="62"/>
      <c r="GE125" s="62"/>
      <c r="GF125" s="62"/>
      <c r="GG125" s="62"/>
      <c r="GH125" s="62"/>
      <c r="GI125" s="62"/>
      <c r="GJ125" s="62"/>
      <c r="GK125" s="62"/>
      <c r="GL125" s="62"/>
      <c r="GM125" s="62"/>
      <c r="GN125" s="62"/>
      <c r="GO125" s="62"/>
      <c r="GP125" s="62"/>
      <c r="GQ125" s="62"/>
      <c r="GR125" s="62"/>
      <c r="GS125" s="62"/>
      <c r="GT125" s="62"/>
      <c r="GU125" s="62"/>
      <c r="GV125" s="62"/>
      <c r="GW125" s="62"/>
      <c r="GX125" s="62"/>
      <c r="GY125" s="62"/>
      <c r="GZ125" s="62"/>
      <c r="HA125" s="62"/>
      <c r="HB125" s="62"/>
      <c r="HC125" s="62"/>
      <c r="HD125" s="62"/>
      <c r="HE125" s="62"/>
      <c r="HF125" s="62"/>
      <c r="HG125" s="62"/>
      <c r="HH125" s="62"/>
      <c r="HI125" s="62"/>
      <c r="HJ125" s="62"/>
      <c r="HK125" s="62"/>
      <c r="HL125" s="62"/>
      <c r="HM125" s="62"/>
      <c r="HN125" s="62"/>
      <c r="HO125" s="62"/>
      <c r="HP125" s="62"/>
      <c r="HQ125" s="62"/>
      <c r="HR125" s="62"/>
      <c r="HS125" s="62"/>
      <c r="HT125" s="62"/>
      <c r="HU125" s="62"/>
      <c r="HV125" s="62"/>
      <c r="HW125" s="62"/>
      <c r="HX125" s="62"/>
      <c r="HY125" s="62"/>
      <c r="HZ125" s="62"/>
      <c r="IA125" s="62"/>
      <c r="IB125" s="62"/>
      <c r="IC125" s="62"/>
      <c r="ID125" s="62"/>
      <c r="IE125" s="62"/>
      <c r="IF125" s="62"/>
      <c r="IG125" s="62"/>
      <c r="IH125" s="62"/>
      <c r="II125" s="62"/>
      <c r="IJ125" s="62"/>
      <c r="IK125" s="62"/>
      <c r="IL125" s="62"/>
      <c r="IM125" s="62"/>
      <c r="IN125" s="62"/>
      <c r="IO125" s="62"/>
    </row>
    <row r="126" spans="1:249" s="9" customFormat="1" ht="16.5">
      <c r="A126" s="22" t="s">
        <v>50</v>
      </c>
      <c r="B126" s="23"/>
      <c r="C126" s="24">
        <f t="shared" si="18"/>
        <v>4495.7</v>
      </c>
      <c r="D126" s="24">
        <f t="shared" si="18"/>
        <v>5537.5</v>
      </c>
      <c r="E126" s="24">
        <f t="shared" si="18"/>
        <v>1600.5</v>
      </c>
      <c r="F126" s="88">
        <f t="shared" si="18"/>
        <v>299.7</v>
      </c>
      <c r="G126" s="53">
        <f t="shared" si="13"/>
        <v>0.3560068509909469</v>
      </c>
      <c r="H126" s="53" t="e">
        <f>E126/#REF!</f>
        <v>#REF!</v>
      </c>
      <c r="I126" s="53" t="e">
        <f>E126/#REF!</f>
        <v>#REF!</v>
      </c>
      <c r="J126" s="89">
        <f t="shared" si="14"/>
        <v>0.3560068509909469</v>
      </c>
      <c r="K126" s="89">
        <f t="shared" si="15"/>
        <v>0.2890293453724605</v>
      </c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  <c r="AV126" s="62"/>
      <c r="AW126" s="62"/>
      <c r="AX126" s="62"/>
      <c r="AY126" s="62"/>
      <c r="AZ126" s="62"/>
      <c r="BA126" s="62"/>
      <c r="BB126" s="62"/>
      <c r="BC126" s="62"/>
      <c r="BD126" s="62"/>
      <c r="BE126" s="62"/>
      <c r="BF126" s="62"/>
      <c r="BG126" s="62"/>
      <c r="BH126" s="62"/>
      <c r="BI126" s="62"/>
      <c r="BJ126" s="62"/>
      <c r="BK126" s="62"/>
      <c r="BL126" s="62"/>
      <c r="BM126" s="62"/>
      <c r="BN126" s="62"/>
      <c r="BO126" s="62"/>
      <c r="BP126" s="62"/>
      <c r="BQ126" s="62"/>
      <c r="BR126" s="62"/>
      <c r="BS126" s="62"/>
      <c r="BT126" s="62"/>
      <c r="BU126" s="62"/>
      <c r="BV126" s="62"/>
      <c r="BW126" s="62"/>
      <c r="BX126" s="62"/>
      <c r="BY126" s="62"/>
      <c r="BZ126" s="62"/>
      <c r="CA126" s="62"/>
      <c r="CB126" s="62"/>
      <c r="CC126" s="62"/>
      <c r="CD126" s="62"/>
      <c r="CE126" s="62"/>
      <c r="CF126" s="62"/>
      <c r="CG126" s="62"/>
      <c r="CH126" s="62"/>
      <c r="CI126" s="62"/>
      <c r="CJ126" s="62"/>
      <c r="CK126" s="62"/>
      <c r="CL126" s="62"/>
      <c r="CM126" s="62"/>
      <c r="CN126" s="62"/>
      <c r="CO126" s="62"/>
      <c r="CP126" s="62"/>
      <c r="CQ126" s="62"/>
      <c r="CR126" s="62"/>
      <c r="CS126" s="62"/>
      <c r="CT126" s="62"/>
      <c r="CU126" s="62"/>
      <c r="CV126" s="62"/>
      <c r="CW126" s="62"/>
      <c r="CX126" s="62"/>
      <c r="CY126" s="62"/>
      <c r="CZ126" s="62"/>
      <c r="DA126" s="62"/>
      <c r="DB126" s="62"/>
      <c r="DC126" s="62"/>
      <c r="DD126" s="62"/>
      <c r="DE126" s="62"/>
      <c r="DF126" s="62"/>
      <c r="DG126" s="62"/>
      <c r="DH126" s="62"/>
      <c r="DI126" s="62"/>
      <c r="DJ126" s="62"/>
      <c r="DK126" s="62"/>
      <c r="DL126" s="62"/>
      <c r="DM126" s="62"/>
      <c r="DN126" s="62"/>
      <c r="DO126" s="62"/>
      <c r="DP126" s="62"/>
      <c r="DQ126" s="62"/>
      <c r="DR126" s="62"/>
      <c r="DS126" s="62"/>
      <c r="DT126" s="62"/>
      <c r="DU126" s="62"/>
      <c r="DV126" s="62"/>
      <c r="DW126" s="62"/>
      <c r="DX126" s="62"/>
      <c r="DY126" s="62"/>
      <c r="DZ126" s="62"/>
      <c r="EA126" s="62"/>
      <c r="EB126" s="62"/>
      <c r="EC126" s="62"/>
      <c r="ED126" s="62"/>
      <c r="EE126" s="62"/>
      <c r="EF126" s="62"/>
      <c r="EG126" s="62"/>
      <c r="EH126" s="62"/>
      <c r="EI126" s="62"/>
      <c r="EJ126" s="62"/>
      <c r="EK126" s="62"/>
      <c r="EL126" s="62"/>
      <c r="EM126" s="62"/>
      <c r="EN126" s="62"/>
      <c r="EO126" s="62"/>
      <c r="EP126" s="62"/>
      <c r="EQ126" s="62"/>
      <c r="ER126" s="62"/>
      <c r="ES126" s="62"/>
      <c r="ET126" s="62"/>
      <c r="EU126" s="62"/>
      <c r="EV126" s="62"/>
      <c r="EW126" s="62"/>
      <c r="EX126" s="62"/>
      <c r="EY126" s="62"/>
      <c r="EZ126" s="62"/>
      <c r="FA126" s="62"/>
      <c r="FB126" s="62"/>
      <c r="FC126" s="62"/>
      <c r="FD126" s="62"/>
      <c r="FE126" s="62"/>
      <c r="FF126" s="62"/>
      <c r="FG126" s="62"/>
      <c r="FH126" s="62"/>
      <c r="FI126" s="62"/>
      <c r="FJ126" s="62"/>
      <c r="FK126" s="62"/>
      <c r="FL126" s="62"/>
      <c r="FM126" s="62"/>
      <c r="FN126" s="62"/>
      <c r="FO126" s="62"/>
      <c r="FP126" s="62"/>
      <c r="FQ126" s="62"/>
      <c r="FR126" s="62"/>
      <c r="FS126" s="62"/>
      <c r="FT126" s="62"/>
      <c r="FU126" s="62"/>
      <c r="FV126" s="62"/>
      <c r="FW126" s="62"/>
      <c r="FX126" s="62"/>
      <c r="FY126" s="62"/>
      <c r="FZ126" s="62"/>
      <c r="GA126" s="62"/>
      <c r="GB126" s="62"/>
      <c r="GC126" s="62"/>
      <c r="GD126" s="62"/>
      <c r="GE126" s="62"/>
      <c r="GF126" s="62"/>
      <c r="GG126" s="62"/>
      <c r="GH126" s="62"/>
      <c r="GI126" s="62"/>
      <c r="GJ126" s="62"/>
      <c r="GK126" s="62"/>
      <c r="GL126" s="62"/>
      <c r="GM126" s="62"/>
      <c r="GN126" s="62"/>
      <c r="GO126" s="62"/>
      <c r="GP126" s="62"/>
      <c r="GQ126" s="62"/>
      <c r="GR126" s="62"/>
      <c r="GS126" s="62"/>
      <c r="GT126" s="62"/>
      <c r="GU126" s="62"/>
      <c r="GV126" s="62"/>
      <c r="GW126" s="62"/>
      <c r="GX126" s="62"/>
      <c r="GY126" s="62"/>
      <c r="GZ126" s="62"/>
      <c r="HA126" s="62"/>
      <c r="HB126" s="62"/>
      <c r="HC126" s="62"/>
      <c r="HD126" s="62"/>
      <c r="HE126" s="62"/>
      <c r="HF126" s="62"/>
      <c r="HG126" s="62"/>
      <c r="HH126" s="62"/>
      <c r="HI126" s="62"/>
      <c r="HJ126" s="62"/>
      <c r="HK126" s="62"/>
      <c r="HL126" s="62"/>
      <c r="HM126" s="62"/>
      <c r="HN126" s="62"/>
      <c r="HO126" s="62"/>
      <c r="HP126" s="62"/>
      <c r="HQ126" s="62"/>
      <c r="HR126" s="62"/>
      <c r="HS126" s="62"/>
      <c r="HT126" s="62"/>
      <c r="HU126" s="62"/>
      <c r="HV126" s="62"/>
      <c r="HW126" s="62"/>
      <c r="HX126" s="62"/>
      <c r="HY126" s="62"/>
      <c r="HZ126" s="62"/>
      <c r="IA126" s="62"/>
      <c r="IB126" s="62"/>
      <c r="IC126" s="62"/>
      <c r="ID126" s="62"/>
      <c r="IE126" s="62"/>
      <c r="IF126" s="62"/>
      <c r="IG126" s="62"/>
      <c r="IH126" s="62"/>
      <c r="II126" s="62"/>
      <c r="IJ126" s="62"/>
      <c r="IK126" s="62"/>
      <c r="IL126" s="62"/>
      <c r="IM126" s="62"/>
      <c r="IN126" s="62"/>
      <c r="IO126" s="62"/>
    </row>
    <row r="127" spans="1:249" s="9" customFormat="1" ht="16.5">
      <c r="A127" s="22" t="s">
        <v>51</v>
      </c>
      <c r="B127" s="23"/>
      <c r="C127" s="24">
        <f t="shared" si="18"/>
        <v>4063.5999999999995</v>
      </c>
      <c r="D127" s="24">
        <f t="shared" si="18"/>
        <v>4063.5999999999995</v>
      </c>
      <c r="E127" s="24">
        <f t="shared" si="18"/>
        <v>1397.2</v>
      </c>
      <c r="F127" s="88">
        <f t="shared" si="18"/>
        <v>219.3</v>
      </c>
      <c r="G127" s="53">
        <f t="shared" si="13"/>
        <v>0.34383305443449164</v>
      </c>
      <c r="H127" s="53" t="e">
        <f>E127/#REF!</f>
        <v>#REF!</v>
      </c>
      <c r="I127" s="53" t="e">
        <f>E127/#REF!</f>
        <v>#REF!</v>
      </c>
      <c r="J127" s="89">
        <f t="shared" si="14"/>
        <v>0.34383305443449164</v>
      </c>
      <c r="K127" s="89">
        <f t="shared" si="15"/>
        <v>0.34383305443449164</v>
      </c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/>
      <c r="BV127" s="62"/>
      <c r="BW127" s="62"/>
      <c r="BX127" s="62"/>
      <c r="BY127" s="62"/>
      <c r="BZ127" s="62"/>
      <c r="CA127" s="62"/>
      <c r="CB127" s="62"/>
      <c r="CC127" s="62"/>
      <c r="CD127" s="62"/>
      <c r="CE127" s="62"/>
      <c r="CF127" s="62"/>
      <c r="CG127" s="62"/>
      <c r="CH127" s="62"/>
      <c r="CI127" s="62"/>
      <c r="CJ127" s="62"/>
      <c r="CK127" s="62"/>
      <c r="CL127" s="62"/>
      <c r="CM127" s="62"/>
      <c r="CN127" s="62"/>
      <c r="CO127" s="62"/>
      <c r="CP127" s="62"/>
      <c r="CQ127" s="62"/>
      <c r="CR127" s="62"/>
      <c r="CS127" s="62"/>
      <c r="CT127" s="62"/>
      <c r="CU127" s="62"/>
      <c r="CV127" s="62"/>
      <c r="CW127" s="62"/>
      <c r="CX127" s="62"/>
      <c r="CY127" s="62"/>
      <c r="CZ127" s="62"/>
      <c r="DA127" s="62"/>
      <c r="DB127" s="62"/>
      <c r="DC127" s="62"/>
      <c r="DD127" s="62"/>
      <c r="DE127" s="62"/>
      <c r="DF127" s="62"/>
      <c r="DG127" s="62"/>
      <c r="DH127" s="62"/>
      <c r="DI127" s="62"/>
      <c r="DJ127" s="62"/>
      <c r="DK127" s="62"/>
      <c r="DL127" s="62"/>
      <c r="DM127" s="62"/>
      <c r="DN127" s="62"/>
      <c r="DO127" s="62"/>
      <c r="DP127" s="62"/>
      <c r="DQ127" s="62"/>
      <c r="DR127" s="62"/>
      <c r="DS127" s="62"/>
      <c r="DT127" s="62"/>
      <c r="DU127" s="62"/>
      <c r="DV127" s="62"/>
      <c r="DW127" s="62"/>
      <c r="DX127" s="62"/>
      <c r="DY127" s="62"/>
      <c r="DZ127" s="62"/>
      <c r="EA127" s="62"/>
      <c r="EB127" s="62"/>
      <c r="EC127" s="62"/>
      <c r="ED127" s="62"/>
      <c r="EE127" s="62"/>
      <c r="EF127" s="62"/>
      <c r="EG127" s="62"/>
      <c r="EH127" s="62"/>
      <c r="EI127" s="62"/>
      <c r="EJ127" s="62"/>
      <c r="EK127" s="62"/>
      <c r="EL127" s="62"/>
      <c r="EM127" s="62"/>
      <c r="EN127" s="62"/>
      <c r="EO127" s="62"/>
      <c r="EP127" s="62"/>
      <c r="EQ127" s="62"/>
      <c r="ER127" s="62"/>
      <c r="ES127" s="62"/>
      <c r="ET127" s="62"/>
      <c r="EU127" s="62"/>
      <c r="EV127" s="62"/>
      <c r="EW127" s="62"/>
      <c r="EX127" s="62"/>
      <c r="EY127" s="62"/>
      <c r="EZ127" s="62"/>
      <c r="FA127" s="62"/>
      <c r="FB127" s="62"/>
      <c r="FC127" s="62"/>
      <c r="FD127" s="62"/>
      <c r="FE127" s="62"/>
      <c r="FF127" s="62"/>
      <c r="FG127" s="62"/>
      <c r="FH127" s="62"/>
      <c r="FI127" s="62"/>
      <c r="FJ127" s="62"/>
      <c r="FK127" s="62"/>
      <c r="FL127" s="62"/>
      <c r="FM127" s="62"/>
      <c r="FN127" s="62"/>
      <c r="FO127" s="62"/>
      <c r="FP127" s="62"/>
      <c r="FQ127" s="62"/>
      <c r="FR127" s="62"/>
      <c r="FS127" s="62"/>
      <c r="FT127" s="62"/>
      <c r="FU127" s="62"/>
      <c r="FV127" s="62"/>
      <c r="FW127" s="62"/>
      <c r="FX127" s="62"/>
      <c r="FY127" s="62"/>
      <c r="FZ127" s="62"/>
      <c r="GA127" s="62"/>
      <c r="GB127" s="62"/>
      <c r="GC127" s="62"/>
      <c r="GD127" s="62"/>
      <c r="GE127" s="62"/>
      <c r="GF127" s="62"/>
      <c r="GG127" s="62"/>
      <c r="GH127" s="62"/>
      <c r="GI127" s="62"/>
      <c r="GJ127" s="62"/>
      <c r="GK127" s="62"/>
      <c r="GL127" s="62"/>
      <c r="GM127" s="62"/>
      <c r="GN127" s="62"/>
      <c r="GO127" s="62"/>
      <c r="GP127" s="62"/>
      <c r="GQ127" s="62"/>
      <c r="GR127" s="62"/>
      <c r="GS127" s="62"/>
      <c r="GT127" s="62"/>
      <c r="GU127" s="62"/>
      <c r="GV127" s="62"/>
      <c r="GW127" s="62"/>
      <c r="GX127" s="62"/>
      <c r="GY127" s="62"/>
      <c r="GZ127" s="62"/>
      <c r="HA127" s="62"/>
      <c r="HB127" s="62"/>
      <c r="HC127" s="62"/>
      <c r="HD127" s="62"/>
      <c r="HE127" s="62"/>
      <c r="HF127" s="62"/>
      <c r="HG127" s="62"/>
      <c r="HH127" s="62"/>
      <c r="HI127" s="62"/>
      <c r="HJ127" s="62"/>
      <c r="HK127" s="62"/>
      <c r="HL127" s="62"/>
      <c r="HM127" s="62"/>
      <c r="HN127" s="62"/>
      <c r="HO127" s="62"/>
      <c r="HP127" s="62"/>
      <c r="HQ127" s="62"/>
      <c r="HR127" s="62"/>
      <c r="HS127" s="62"/>
      <c r="HT127" s="62"/>
      <c r="HU127" s="62"/>
      <c r="HV127" s="62"/>
      <c r="HW127" s="62"/>
      <c r="HX127" s="62"/>
      <c r="HY127" s="62"/>
      <c r="HZ127" s="62"/>
      <c r="IA127" s="62"/>
      <c r="IB127" s="62"/>
      <c r="IC127" s="62"/>
      <c r="ID127" s="62"/>
      <c r="IE127" s="62"/>
      <c r="IF127" s="62"/>
      <c r="IG127" s="62"/>
      <c r="IH127" s="62"/>
      <c r="II127" s="62"/>
      <c r="IJ127" s="62"/>
      <c r="IK127" s="62"/>
      <c r="IL127" s="62"/>
      <c r="IM127" s="62"/>
      <c r="IN127" s="62"/>
      <c r="IO127" s="62"/>
    </row>
    <row r="128" spans="1:249" s="9" customFormat="1" ht="16.5">
      <c r="A128" s="22" t="s">
        <v>52</v>
      </c>
      <c r="B128" s="23"/>
      <c r="C128" s="24">
        <f t="shared" si="18"/>
        <v>3650</v>
      </c>
      <c r="D128" s="24">
        <f t="shared" si="18"/>
        <v>3650</v>
      </c>
      <c r="E128" s="24">
        <f t="shared" si="18"/>
        <v>1206.9</v>
      </c>
      <c r="F128" s="88">
        <f t="shared" si="18"/>
        <v>267</v>
      </c>
      <c r="G128" s="53">
        <f t="shared" si="13"/>
        <v>0.33065753424657535</v>
      </c>
      <c r="H128" s="53" t="e">
        <f>E128/#REF!</f>
        <v>#REF!</v>
      </c>
      <c r="I128" s="53" t="e">
        <f>E128/#REF!</f>
        <v>#REF!</v>
      </c>
      <c r="J128" s="89">
        <f t="shared" si="14"/>
        <v>0.33065753424657535</v>
      </c>
      <c r="K128" s="89">
        <f t="shared" si="15"/>
        <v>0.33065753424657535</v>
      </c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  <c r="AV128" s="62"/>
      <c r="AW128" s="62"/>
      <c r="AX128" s="62"/>
      <c r="AY128" s="62"/>
      <c r="AZ128" s="62"/>
      <c r="BA128" s="62"/>
      <c r="BB128" s="62"/>
      <c r="BC128" s="62"/>
      <c r="BD128" s="62"/>
      <c r="BE128" s="62"/>
      <c r="BF128" s="62"/>
      <c r="BG128" s="62"/>
      <c r="BH128" s="62"/>
      <c r="BI128" s="62"/>
      <c r="BJ128" s="62"/>
      <c r="BK128" s="62"/>
      <c r="BL128" s="62"/>
      <c r="BM128" s="62"/>
      <c r="BN128" s="62"/>
      <c r="BO128" s="62"/>
      <c r="BP128" s="62"/>
      <c r="BQ128" s="62"/>
      <c r="BR128" s="62"/>
      <c r="BS128" s="62"/>
      <c r="BT128" s="62"/>
      <c r="BU128" s="62"/>
      <c r="BV128" s="62"/>
      <c r="BW128" s="62"/>
      <c r="BX128" s="62"/>
      <c r="BY128" s="62"/>
      <c r="BZ128" s="62"/>
      <c r="CA128" s="62"/>
      <c r="CB128" s="62"/>
      <c r="CC128" s="62"/>
      <c r="CD128" s="62"/>
      <c r="CE128" s="62"/>
      <c r="CF128" s="62"/>
      <c r="CG128" s="62"/>
      <c r="CH128" s="62"/>
      <c r="CI128" s="62"/>
      <c r="CJ128" s="62"/>
      <c r="CK128" s="62"/>
      <c r="CL128" s="62"/>
      <c r="CM128" s="62"/>
      <c r="CN128" s="62"/>
      <c r="CO128" s="62"/>
      <c r="CP128" s="62"/>
      <c r="CQ128" s="62"/>
      <c r="CR128" s="62"/>
      <c r="CS128" s="62"/>
      <c r="CT128" s="62"/>
      <c r="CU128" s="62"/>
      <c r="CV128" s="62"/>
      <c r="CW128" s="62"/>
      <c r="CX128" s="62"/>
      <c r="CY128" s="62"/>
      <c r="CZ128" s="62"/>
      <c r="DA128" s="62"/>
      <c r="DB128" s="62"/>
      <c r="DC128" s="62"/>
      <c r="DD128" s="62"/>
      <c r="DE128" s="62"/>
      <c r="DF128" s="62"/>
      <c r="DG128" s="62"/>
      <c r="DH128" s="62"/>
      <c r="DI128" s="62"/>
      <c r="DJ128" s="62"/>
      <c r="DK128" s="62"/>
      <c r="DL128" s="62"/>
      <c r="DM128" s="62"/>
      <c r="DN128" s="62"/>
      <c r="DO128" s="62"/>
      <c r="DP128" s="62"/>
      <c r="DQ128" s="62"/>
      <c r="DR128" s="62"/>
      <c r="DS128" s="62"/>
      <c r="DT128" s="62"/>
      <c r="DU128" s="62"/>
      <c r="DV128" s="62"/>
      <c r="DW128" s="62"/>
      <c r="DX128" s="62"/>
      <c r="DY128" s="62"/>
      <c r="DZ128" s="62"/>
      <c r="EA128" s="62"/>
      <c r="EB128" s="62"/>
      <c r="EC128" s="62"/>
      <c r="ED128" s="62"/>
      <c r="EE128" s="62"/>
      <c r="EF128" s="62"/>
      <c r="EG128" s="62"/>
      <c r="EH128" s="62"/>
      <c r="EI128" s="62"/>
      <c r="EJ128" s="62"/>
      <c r="EK128" s="62"/>
      <c r="EL128" s="62"/>
      <c r="EM128" s="62"/>
      <c r="EN128" s="62"/>
      <c r="EO128" s="62"/>
      <c r="EP128" s="62"/>
      <c r="EQ128" s="62"/>
      <c r="ER128" s="62"/>
      <c r="ES128" s="62"/>
      <c r="ET128" s="62"/>
      <c r="EU128" s="62"/>
      <c r="EV128" s="62"/>
      <c r="EW128" s="62"/>
      <c r="EX128" s="62"/>
      <c r="EY128" s="62"/>
      <c r="EZ128" s="62"/>
      <c r="FA128" s="62"/>
      <c r="FB128" s="62"/>
      <c r="FC128" s="62"/>
      <c r="FD128" s="62"/>
      <c r="FE128" s="62"/>
      <c r="FF128" s="62"/>
      <c r="FG128" s="62"/>
      <c r="FH128" s="62"/>
      <c r="FI128" s="62"/>
      <c r="FJ128" s="62"/>
      <c r="FK128" s="62"/>
      <c r="FL128" s="62"/>
      <c r="FM128" s="62"/>
      <c r="FN128" s="62"/>
      <c r="FO128" s="62"/>
      <c r="FP128" s="62"/>
      <c r="FQ128" s="62"/>
      <c r="FR128" s="62"/>
      <c r="FS128" s="62"/>
      <c r="FT128" s="62"/>
      <c r="FU128" s="62"/>
      <c r="FV128" s="62"/>
      <c r="FW128" s="62"/>
      <c r="FX128" s="62"/>
      <c r="FY128" s="62"/>
      <c r="FZ128" s="62"/>
      <c r="GA128" s="62"/>
      <c r="GB128" s="62"/>
      <c r="GC128" s="62"/>
      <c r="GD128" s="62"/>
      <c r="GE128" s="62"/>
      <c r="GF128" s="62"/>
      <c r="GG128" s="62"/>
      <c r="GH128" s="62"/>
      <c r="GI128" s="62"/>
      <c r="GJ128" s="62"/>
      <c r="GK128" s="62"/>
      <c r="GL128" s="62"/>
      <c r="GM128" s="62"/>
      <c r="GN128" s="62"/>
      <c r="GO128" s="62"/>
      <c r="GP128" s="62"/>
      <c r="GQ128" s="62"/>
      <c r="GR128" s="62"/>
      <c r="GS128" s="62"/>
      <c r="GT128" s="62"/>
      <c r="GU128" s="62"/>
      <c r="GV128" s="62"/>
      <c r="GW128" s="62"/>
      <c r="GX128" s="62"/>
      <c r="GY128" s="62"/>
      <c r="GZ128" s="62"/>
      <c r="HA128" s="62"/>
      <c r="HB128" s="62"/>
      <c r="HC128" s="62"/>
      <c r="HD128" s="62"/>
      <c r="HE128" s="62"/>
      <c r="HF128" s="62"/>
      <c r="HG128" s="62"/>
      <c r="HH128" s="62"/>
      <c r="HI128" s="62"/>
      <c r="HJ128" s="62"/>
      <c r="HK128" s="62"/>
      <c r="HL128" s="62"/>
      <c r="HM128" s="62"/>
      <c r="HN128" s="62"/>
      <c r="HO128" s="62"/>
      <c r="HP128" s="62"/>
      <c r="HQ128" s="62"/>
      <c r="HR128" s="62"/>
      <c r="HS128" s="62"/>
      <c r="HT128" s="62"/>
      <c r="HU128" s="62"/>
      <c r="HV128" s="62"/>
      <c r="HW128" s="62"/>
      <c r="HX128" s="62"/>
      <c r="HY128" s="62"/>
      <c r="HZ128" s="62"/>
      <c r="IA128" s="62"/>
      <c r="IB128" s="62"/>
      <c r="IC128" s="62"/>
      <c r="ID128" s="62"/>
      <c r="IE128" s="62"/>
      <c r="IF128" s="62"/>
      <c r="IG128" s="62"/>
      <c r="IH128" s="62"/>
      <c r="II128" s="62"/>
      <c r="IJ128" s="62"/>
      <c r="IK128" s="62"/>
      <c r="IL128" s="62"/>
      <c r="IM128" s="62"/>
      <c r="IN128" s="62"/>
      <c r="IO128" s="62"/>
    </row>
    <row r="129" spans="1:249" s="9" customFormat="1" ht="16.5">
      <c r="A129" s="22" t="s">
        <v>53</v>
      </c>
      <c r="B129" s="23"/>
      <c r="C129" s="24">
        <f t="shared" si="18"/>
        <v>6299.5</v>
      </c>
      <c r="D129" s="24">
        <f t="shared" si="18"/>
        <v>6299.5</v>
      </c>
      <c r="E129" s="24">
        <f t="shared" si="18"/>
        <v>2273.7000000000003</v>
      </c>
      <c r="F129" s="88">
        <f t="shared" si="18"/>
        <v>706.5</v>
      </c>
      <c r="G129" s="53">
        <f t="shared" si="13"/>
        <v>0.36093340741328683</v>
      </c>
      <c r="H129" s="53" t="e">
        <f>E129/#REF!</f>
        <v>#REF!</v>
      </c>
      <c r="I129" s="53" t="e">
        <f>E129/#REF!</f>
        <v>#REF!</v>
      </c>
      <c r="J129" s="89">
        <f t="shared" si="14"/>
        <v>0.36093340741328683</v>
      </c>
      <c r="K129" s="89">
        <f t="shared" si="15"/>
        <v>0.36093340741328683</v>
      </c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  <c r="AV129" s="62"/>
      <c r="AW129" s="62"/>
      <c r="AX129" s="62"/>
      <c r="AY129" s="62"/>
      <c r="AZ129" s="62"/>
      <c r="BA129" s="62"/>
      <c r="BB129" s="62"/>
      <c r="BC129" s="62"/>
      <c r="BD129" s="62"/>
      <c r="BE129" s="62"/>
      <c r="BF129" s="62"/>
      <c r="BG129" s="62"/>
      <c r="BH129" s="62"/>
      <c r="BI129" s="62"/>
      <c r="BJ129" s="62"/>
      <c r="BK129" s="62"/>
      <c r="BL129" s="62"/>
      <c r="BM129" s="62"/>
      <c r="BN129" s="62"/>
      <c r="BO129" s="62"/>
      <c r="BP129" s="62"/>
      <c r="BQ129" s="62"/>
      <c r="BR129" s="62"/>
      <c r="BS129" s="62"/>
      <c r="BT129" s="62"/>
      <c r="BU129" s="62"/>
      <c r="BV129" s="62"/>
      <c r="BW129" s="62"/>
      <c r="BX129" s="62"/>
      <c r="BY129" s="62"/>
      <c r="BZ129" s="62"/>
      <c r="CA129" s="62"/>
      <c r="CB129" s="62"/>
      <c r="CC129" s="62"/>
      <c r="CD129" s="62"/>
      <c r="CE129" s="62"/>
      <c r="CF129" s="62"/>
      <c r="CG129" s="62"/>
      <c r="CH129" s="62"/>
      <c r="CI129" s="62"/>
      <c r="CJ129" s="62"/>
      <c r="CK129" s="62"/>
      <c r="CL129" s="62"/>
      <c r="CM129" s="62"/>
      <c r="CN129" s="62"/>
      <c r="CO129" s="62"/>
      <c r="CP129" s="62"/>
      <c r="CQ129" s="62"/>
      <c r="CR129" s="62"/>
      <c r="CS129" s="62"/>
      <c r="CT129" s="62"/>
      <c r="CU129" s="62"/>
      <c r="CV129" s="62"/>
      <c r="CW129" s="62"/>
      <c r="CX129" s="62"/>
      <c r="CY129" s="62"/>
      <c r="CZ129" s="62"/>
      <c r="DA129" s="62"/>
      <c r="DB129" s="62"/>
      <c r="DC129" s="62"/>
      <c r="DD129" s="62"/>
      <c r="DE129" s="62"/>
      <c r="DF129" s="62"/>
      <c r="DG129" s="62"/>
      <c r="DH129" s="62"/>
      <c r="DI129" s="62"/>
      <c r="DJ129" s="62"/>
      <c r="DK129" s="62"/>
      <c r="DL129" s="62"/>
      <c r="DM129" s="62"/>
      <c r="DN129" s="62"/>
      <c r="DO129" s="62"/>
      <c r="DP129" s="62"/>
      <c r="DQ129" s="62"/>
      <c r="DR129" s="62"/>
      <c r="DS129" s="62"/>
      <c r="DT129" s="62"/>
      <c r="DU129" s="62"/>
      <c r="DV129" s="62"/>
      <c r="DW129" s="62"/>
      <c r="DX129" s="62"/>
      <c r="DY129" s="62"/>
      <c r="DZ129" s="62"/>
      <c r="EA129" s="62"/>
      <c r="EB129" s="62"/>
      <c r="EC129" s="62"/>
      <c r="ED129" s="62"/>
      <c r="EE129" s="62"/>
      <c r="EF129" s="62"/>
      <c r="EG129" s="62"/>
      <c r="EH129" s="62"/>
      <c r="EI129" s="62"/>
      <c r="EJ129" s="62"/>
      <c r="EK129" s="62"/>
      <c r="EL129" s="62"/>
      <c r="EM129" s="62"/>
      <c r="EN129" s="62"/>
      <c r="EO129" s="62"/>
      <c r="EP129" s="62"/>
      <c r="EQ129" s="62"/>
      <c r="ER129" s="62"/>
      <c r="ES129" s="62"/>
      <c r="ET129" s="62"/>
      <c r="EU129" s="62"/>
      <c r="EV129" s="62"/>
      <c r="EW129" s="62"/>
      <c r="EX129" s="62"/>
      <c r="EY129" s="62"/>
      <c r="EZ129" s="62"/>
      <c r="FA129" s="62"/>
      <c r="FB129" s="62"/>
      <c r="FC129" s="62"/>
      <c r="FD129" s="62"/>
      <c r="FE129" s="62"/>
      <c r="FF129" s="62"/>
      <c r="FG129" s="62"/>
      <c r="FH129" s="62"/>
      <c r="FI129" s="62"/>
      <c r="FJ129" s="62"/>
      <c r="FK129" s="62"/>
      <c r="FL129" s="62"/>
      <c r="FM129" s="62"/>
      <c r="FN129" s="62"/>
      <c r="FO129" s="62"/>
      <c r="FP129" s="62"/>
      <c r="FQ129" s="62"/>
      <c r="FR129" s="62"/>
      <c r="FS129" s="62"/>
      <c r="FT129" s="62"/>
      <c r="FU129" s="62"/>
      <c r="FV129" s="62"/>
      <c r="FW129" s="62"/>
      <c r="FX129" s="62"/>
      <c r="FY129" s="62"/>
      <c r="FZ129" s="62"/>
      <c r="GA129" s="62"/>
      <c r="GB129" s="62"/>
      <c r="GC129" s="62"/>
      <c r="GD129" s="62"/>
      <c r="GE129" s="62"/>
      <c r="GF129" s="62"/>
      <c r="GG129" s="62"/>
      <c r="GH129" s="62"/>
      <c r="GI129" s="62"/>
      <c r="GJ129" s="62"/>
      <c r="GK129" s="62"/>
      <c r="GL129" s="62"/>
      <c r="GM129" s="62"/>
      <c r="GN129" s="62"/>
      <c r="GO129" s="62"/>
      <c r="GP129" s="62"/>
      <c r="GQ129" s="62"/>
      <c r="GR129" s="62"/>
      <c r="GS129" s="62"/>
      <c r="GT129" s="62"/>
      <c r="GU129" s="62"/>
      <c r="GV129" s="62"/>
      <c r="GW129" s="62"/>
      <c r="GX129" s="62"/>
      <c r="GY129" s="62"/>
      <c r="GZ129" s="62"/>
      <c r="HA129" s="62"/>
      <c r="HB129" s="62"/>
      <c r="HC129" s="62"/>
      <c r="HD129" s="62"/>
      <c r="HE129" s="62"/>
      <c r="HF129" s="62"/>
      <c r="HG129" s="62"/>
      <c r="HH129" s="62"/>
      <c r="HI129" s="62"/>
      <c r="HJ129" s="62"/>
      <c r="HK129" s="62"/>
      <c r="HL129" s="62"/>
      <c r="HM129" s="62"/>
      <c r="HN129" s="62"/>
      <c r="HO129" s="62"/>
      <c r="HP129" s="62"/>
      <c r="HQ129" s="62"/>
      <c r="HR129" s="62"/>
      <c r="HS129" s="62"/>
      <c r="HT129" s="62"/>
      <c r="HU129" s="62"/>
      <c r="HV129" s="62"/>
      <c r="HW129" s="62"/>
      <c r="HX129" s="62"/>
      <c r="HY129" s="62"/>
      <c r="HZ129" s="62"/>
      <c r="IA129" s="62"/>
      <c r="IB129" s="62"/>
      <c r="IC129" s="62"/>
      <c r="ID129" s="62"/>
      <c r="IE129" s="62"/>
      <c r="IF129" s="62"/>
      <c r="IG129" s="62"/>
      <c r="IH129" s="62"/>
      <c r="II129" s="62"/>
      <c r="IJ129" s="62"/>
      <c r="IK129" s="62"/>
      <c r="IL129" s="62"/>
      <c r="IM129" s="62"/>
      <c r="IN129" s="62"/>
      <c r="IO129" s="62"/>
    </row>
    <row r="130" spans="1:249" s="9" customFormat="1" ht="16.5">
      <c r="A130" s="22" t="s">
        <v>54</v>
      </c>
      <c r="B130" s="23"/>
      <c r="C130" s="24">
        <f t="shared" si="18"/>
        <v>4216.4</v>
      </c>
      <c r="D130" s="24">
        <f t="shared" si="18"/>
        <v>4216.4</v>
      </c>
      <c r="E130" s="24">
        <f t="shared" si="18"/>
        <v>1249.3</v>
      </c>
      <c r="F130" s="88">
        <f t="shared" si="18"/>
        <v>192.9</v>
      </c>
      <c r="G130" s="53">
        <f t="shared" si="13"/>
        <v>0.2962954178920406</v>
      </c>
      <c r="H130" s="53" t="e">
        <f>E130/#REF!</f>
        <v>#REF!</v>
      </c>
      <c r="I130" s="53" t="e">
        <f>E130/#REF!</f>
        <v>#REF!</v>
      </c>
      <c r="J130" s="89">
        <f t="shared" si="14"/>
        <v>0.2962954178920406</v>
      </c>
      <c r="K130" s="89">
        <f t="shared" si="15"/>
        <v>0.2962954178920406</v>
      </c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  <c r="AV130" s="62"/>
      <c r="AW130" s="62"/>
      <c r="AX130" s="62"/>
      <c r="AY130" s="62"/>
      <c r="AZ130" s="62"/>
      <c r="BA130" s="62"/>
      <c r="BB130" s="62"/>
      <c r="BC130" s="62"/>
      <c r="BD130" s="62"/>
      <c r="BE130" s="62"/>
      <c r="BF130" s="62"/>
      <c r="BG130" s="62"/>
      <c r="BH130" s="62"/>
      <c r="BI130" s="62"/>
      <c r="BJ130" s="62"/>
      <c r="BK130" s="62"/>
      <c r="BL130" s="62"/>
      <c r="BM130" s="62"/>
      <c r="BN130" s="62"/>
      <c r="BO130" s="62"/>
      <c r="BP130" s="62"/>
      <c r="BQ130" s="62"/>
      <c r="BR130" s="62"/>
      <c r="BS130" s="62"/>
      <c r="BT130" s="62"/>
      <c r="BU130" s="62"/>
      <c r="BV130" s="62"/>
      <c r="BW130" s="62"/>
      <c r="BX130" s="62"/>
      <c r="BY130" s="62"/>
      <c r="BZ130" s="62"/>
      <c r="CA130" s="62"/>
      <c r="CB130" s="62"/>
      <c r="CC130" s="62"/>
      <c r="CD130" s="62"/>
      <c r="CE130" s="62"/>
      <c r="CF130" s="62"/>
      <c r="CG130" s="62"/>
      <c r="CH130" s="62"/>
      <c r="CI130" s="62"/>
      <c r="CJ130" s="62"/>
      <c r="CK130" s="62"/>
      <c r="CL130" s="62"/>
      <c r="CM130" s="62"/>
      <c r="CN130" s="62"/>
      <c r="CO130" s="62"/>
      <c r="CP130" s="62"/>
      <c r="CQ130" s="62"/>
      <c r="CR130" s="62"/>
      <c r="CS130" s="62"/>
      <c r="CT130" s="62"/>
      <c r="CU130" s="62"/>
      <c r="CV130" s="62"/>
      <c r="CW130" s="62"/>
      <c r="CX130" s="62"/>
      <c r="CY130" s="62"/>
      <c r="CZ130" s="62"/>
      <c r="DA130" s="62"/>
      <c r="DB130" s="62"/>
      <c r="DC130" s="62"/>
      <c r="DD130" s="62"/>
      <c r="DE130" s="62"/>
      <c r="DF130" s="62"/>
      <c r="DG130" s="62"/>
      <c r="DH130" s="62"/>
      <c r="DI130" s="62"/>
      <c r="DJ130" s="62"/>
      <c r="DK130" s="62"/>
      <c r="DL130" s="62"/>
      <c r="DM130" s="62"/>
      <c r="DN130" s="62"/>
      <c r="DO130" s="62"/>
      <c r="DP130" s="62"/>
      <c r="DQ130" s="62"/>
      <c r="DR130" s="62"/>
      <c r="DS130" s="62"/>
      <c r="DT130" s="62"/>
      <c r="DU130" s="62"/>
      <c r="DV130" s="62"/>
      <c r="DW130" s="62"/>
      <c r="DX130" s="62"/>
      <c r="DY130" s="62"/>
      <c r="DZ130" s="62"/>
      <c r="EA130" s="62"/>
      <c r="EB130" s="62"/>
      <c r="EC130" s="62"/>
      <c r="ED130" s="62"/>
      <c r="EE130" s="62"/>
      <c r="EF130" s="62"/>
      <c r="EG130" s="62"/>
      <c r="EH130" s="62"/>
      <c r="EI130" s="62"/>
      <c r="EJ130" s="62"/>
      <c r="EK130" s="62"/>
      <c r="EL130" s="62"/>
      <c r="EM130" s="62"/>
      <c r="EN130" s="62"/>
      <c r="EO130" s="62"/>
      <c r="EP130" s="62"/>
      <c r="EQ130" s="62"/>
      <c r="ER130" s="62"/>
      <c r="ES130" s="62"/>
      <c r="ET130" s="62"/>
      <c r="EU130" s="62"/>
      <c r="EV130" s="62"/>
      <c r="EW130" s="62"/>
      <c r="EX130" s="62"/>
      <c r="EY130" s="62"/>
      <c r="EZ130" s="62"/>
      <c r="FA130" s="62"/>
      <c r="FB130" s="62"/>
      <c r="FC130" s="62"/>
      <c r="FD130" s="62"/>
      <c r="FE130" s="62"/>
      <c r="FF130" s="62"/>
      <c r="FG130" s="62"/>
      <c r="FH130" s="62"/>
      <c r="FI130" s="62"/>
      <c r="FJ130" s="62"/>
      <c r="FK130" s="62"/>
      <c r="FL130" s="62"/>
      <c r="FM130" s="62"/>
      <c r="FN130" s="62"/>
      <c r="FO130" s="62"/>
      <c r="FP130" s="62"/>
      <c r="FQ130" s="62"/>
      <c r="FR130" s="62"/>
      <c r="FS130" s="62"/>
      <c r="FT130" s="62"/>
      <c r="FU130" s="62"/>
      <c r="FV130" s="62"/>
      <c r="FW130" s="62"/>
      <c r="FX130" s="62"/>
      <c r="FY130" s="62"/>
      <c r="FZ130" s="62"/>
      <c r="GA130" s="62"/>
      <c r="GB130" s="62"/>
      <c r="GC130" s="62"/>
      <c r="GD130" s="62"/>
      <c r="GE130" s="62"/>
      <c r="GF130" s="62"/>
      <c r="GG130" s="62"/>
      <c r="GH130" s="62"/>
      <c r="GI130" s="62"/>
      <c r="GJ130" s="62"/>
      <c r="GK130" s="62"/>
      <c r="GL130" s="62"/>
      <c r="GM130" s="62"/>
      <c r="GN130" s="62"/>
      <c r="GO130" s="62"/>
      <c r="GP130" s="62"/>
      <c r="GQ130" s="62"/>
      <c r="GR130" s="62"/>
      <c r="GS130" s="62"/>
      <c r="GT130" s="62"/>
      <c r="GU130" s="62"/>
      <c r="GV130" s="62"/>
      <c r="GW130" s="62"/>
      <c r="GX130" s="62"/>
      <c r="GY130" s="62"/>
      <c r="GZ130" s="62"/>
      <c r="HA130" s="62"/>
      <c r="HB130" s="62"/>
      <c r="HC130" s="62"/>
      <c r="HD130" s="62"/>
      <c r="HE130" s="62"/>
      <c r="HF130" s="62"/>
      <c r="HG130" s="62"/>
      <c r="HH130" s="62"/>
      <c r="HI130" s="62"/>
      <c r="HJ130" s="62"/>
      <c r="HK130" s="62"/>
      <c r="HL130" s="62"/>
      <c r="HM130" s="62"/>
      <c r="HN130" s="62"/>
      <c r="HO130" s="62"/>
      <c r="HP130" s="62"/>
      <c r="HQ130" s="62"/>
      <c r="HR130" s="62"/>
      <c r="HS130" s="62"/>
      <c r="HT130" s="62"/>
      <c r="HU130" s="62"/>
      <c r="HV130" s="62"/>
      <c r="HW130" s="62"/>
      <c r="HX130" s="62"/>
      <c r="HY130" s="62"/>
      <c r="HZ130" s="62"/>
      <c r="IA130" s="62"/>
      <c r="IB130" s="62"/>
      <c r="IC130" s="62"/>
      <c r="ID130" s="62"/>
      <c r="IE130" s="62"/>
      <c r="IF130" s="62"/>
      <c r="IG130" s="62"/>
      <c r="IH130" s="62"/>
      <c r="II130" s="62"/>
      <c r="IJ130" s="62"/>
      <c r="IK130" s="62"/>
      <c r="IL130" s="62"/>
      <c r="IM130" s="62"/>
      <c r="IN130" s="62"/>
      <c r="IO130" s="62"/>
    </row>
    <row r="131" spans="1:11" ht="16.5">
      <c r="A131" s="22" t="s">
        <v>55</v>
      </c>
      <c r="B131" s="23"/>
      <c r="C131" s="24">
        <f t="shared" si="18"/>
        <v>5559.7</v>
      </c>
      <c r="D131" s="24">
        <f t="shared" si="18"/>
        <v>5614.7</v>
      </c>
      <c r="E131" s="24">
        <f t="shared" si="18"/>
        <v>2198.4</v>
      </c>
      <c r="F131" s="88">
        <f t="shared" si="18"/>
        <v>614.6</v>
      </c>
      <c r="G131" s="53">
        <f t="shared" si="13"/>
        <v>0.39541701890389774</v>
      </c>
      <c r="H131" s="53" t="e">
        <f>E131/#REF!</f>
        <v>#REF!</v>
      </c>
      <c r="I131" s="53" t="e">
        <f>E131/#REF!</f>
        <v>#REF!</v>
      </c>
      <c r="J131" s="89">
        <f t="shared" si="14"/>
        <v>0.39541701890389774</v>
      </c>
      <c r="K131" s="89">
        <f t="shared" si="15"/>
        <v>0.3915436265517303</v>
      </c>
    </row>
    <row r="132" spans="1:11" ht="16.5">
      <c r="A132" s="25" t="s">
        <v>56</v>
      </c>
      <c r="B132" s="23"/>
      <c r="C132" s="24">
        <f t="shared" si="18"/>
        <v>22109.1</v>
      </c>
      <c r="D132" s="24">
        <f t="shared" si="18"/>
        <v>22109.1</v>
      </c>
      <c r="E132" s="24">
        <f t="shared" si="18"/>
        <v>6229.299999999998</v>
      </c>
      <c r="F132" s="24">
        <f t="shared" si="18"/>
        <v>912.6999999999999</v>
      </c>
      <c r="G132" s="53">
        <f t="shared" si="13"/>
        <v>0.28175276243718644</v>
      </c>
      <c r="H132" s="53" t="e">
        <f>E132/#REF!</f>
        <v>#REF!</v>
      </c>
      <c r="I132" s="53" t="e">
        <f>E132/#REF!</f>
        <v>#REF!</v>
      </c>
      <c r="J132" s="89">
        <f t="shared" si="14"/>
        <v>0.28175276243718644</v>
      </c>
      <c r="K132" s="89">
        <f t="shared" si="15"/>
        <v>0.28175276243718644</v>
      </c>
    </row>
    <row r="133" spans="8:11" ht="12.75">
      <c r="H133" s="77"/>
      <c r="I133" s="77"/>
      <c r="J133" s="95"/>
      <c r="K133" s="77"/>
    </row>
    <row r="134" spans="8:11" ht="12.75">
      <c r="H134" s="77"/>
      <c r="I134" s="77"/>
      <c r="J134" s="77"/>
      <c r="K134" s="77"/>
    </row>
    <row r="135" spans="8:11" ht="12.75">
      <c r="H135" s="77"/>
      <c r="I135" s="77"/>
      <c r="J135" s="77"/>
      <c r="K135" s="77"/>
    </row>
    <row r="136" spans="8:11" ht="12.75">
      <c r="H136" s="77"/>
      <c r="I136" s="77"/>
      <c r="J136" s="77"/>
      <c r="K136" s="77"/>
    </row>
    <row r="137" spans="8:11" ht="12.75">
      <c r="H137" s="77"/>
      <c r="I137" s="77"/>
      <c r="J137" s="77"/>
      <c r="K137" s="77"/>
    </row>
    <row r="138" spans="8:11" ht="12.75">
      <c r="H138" s="77"/>
      <c r="I138" s="77"/>
      <c r="J138" s="77"/>
      <c r="K138" s="77"/>
    </row>
    <row r="139" spans="8:11" ht="12.75">
      <c r="H139" s="77"/>
      <c r="I139" s="77"/>
      <c r="J139" s="77"/>
      <c r="K139" s="77"/>
    </row>
    <row r="140" spans="8:11" ht="12.75">
      <c r="H140" s="77"/>
      <c r="I140" s="77"/>
      <c r="J140" s="77"/>
      <c r="K140" s="77"/>
    </row>
    <row r="141" spans="8:11" ht="12.75">
      <c r="H141" s="77"/>
      <c r="I141" s="77"/>
      <c r="J141" s="77"/>
      <c r="K141" s="77"/>
    </row>
    <row r="142" spans="8:11" ht="12.75">
      <c r="H142" s="77"/>
      <c r="I142" s="77"/>
      <c r="J142" s="77"/>
      <c r="K142" s="77"/>
    </row>
    <row r="143" spans="8:11" ht="12.75">
      <c r="H143" s="77"/>
      <c r="I143" s="77"/>
      <c r="J143" s="77"/>
      <c r="K143" s="77"/>
    </row>
    <row r="144" spans="8:11" ht="12.75">
      <c r="H144" s="77"/>
      <c r="I144" s="77"/>
      <c r="J144" s="77"/>
      <c r="K144" s="77"/>
    </row>
    <row r="145" spans="8:11" ht="12.75">
      <c r="H145" s="77"/>
      <c r="I145" s="77"/>
      <c r="J145" s="77"/>
      <c r="K145" s="77"/>
    </row>
    <row r="146" spans="8:11" ht="12.75">
      <c r="H146" s="77"/>
      <c r="I146" s="77"/>
      <c r="J146" s="77"/>
      <c r="K146" s="77"/>
    </row>
    <row r="147" spans="8:11" ht="12.75">
      <c r="H147" s="77"/>
      <c r="I147" s="77"/>
      <c r="J147" s="77"/>
      <c r="K147" s="77"/>
    </row>
    <row r="148" spans="8:11" ht="12.75">
      <c r="H148" s="77"/>
      <c r="I148" s="77"/>
      <c r="J148" s="77"/>
      <c r="K148" s="77"/>
    </row>
    <row r="149" spans="8:11" ht="12.75">
      <c r="H149" s="77"/>
      <c r="I149" s="77"/>
      <c r="J149" s="77"/>
      <c r="K149" s="77"/>
    </row>
    <row r="150" spans="8:11" ht="12.75">
      <c r="H150" s="77"/>
      <c r="I150" s="77"/>
      <c r="J150" s="77"/>
      <c r="K150" s="77"/>
    </row>
    <row r="151" spans="8:11" ht="12.75">
      <c r="H151" s="77"/>
      <c r="I151" s="77"/>
      <c r="J151" s="77"/>
      <c r="K151" s="77"/>
    </row>
    <row r="152" spans="8:11" ht="12.75">
      <c r="H152" s="77"/>
      <c r="I152" s="77"/>
      <c r="J152" s="77"/>
      <c r="K152" s="77"/>
    </row>
    <row r="153" spans="8:11" ht="12.75">
      <c r="H153" s="77"/>
      <c r="I153" s="77"/>
      <c r="J153" s="77"/>
      <c r="K153" s="77"/>
    </row>
    <row r="154" spans="8:11" ht="12.75">
      <c r="H154" s="77"/>
      <c r="I154" s="77"/>
      <c r="J154" s="77"/>
      <c r="K154" s="77"/>
    </row>
    <row r="155" spans="8:11" ht="12.75">
      <c r="H155" s="77"/>
      <c r="I155" s="77"/>
      <c r="J155" s="77"/>
      <c r="K155" s="77"/>
    </row>
    <row r="156" spans="8:11" ht="12.75">
      <c r="H156" s="77"/>
      <c r="I156" s="77"/>
      <c r="J156" s="77"/>
      <c r="K156" s="77"/>
    </row>
    <row r="157" spans="8:11" ht="12.75">
      <c r="H157" s="77"/>
      <c r="I157" s="77"/>
      <c r="J157" s="77"/>
      <c r="K157" s="77"/>
    </row>
    <row r="158" spans="8:11" ht="12.75">
      <c r="H158" s="77"/>
      <c r="I158" s="77"/>
      <c r="J158" s="77"/>
      <c r="K158" s="77"/>
    </row>
    <row r="159" spans="8:11" ht="12.75">
      <c r="H159" s="77"/>
      <c r="I159" s="77"/>
      <c r="J159" s="77"/>
      <c r="K159" s="77"/>
    </row>
    <row r="160" spans="8:11" ht="12.75">
      <c r="H160" s="77"/>
      <c r="I160" s="77"/>
      <c r="J160" s="77"/>
      <c r="K160" s="77"/>
    </row>
    <row r="161" spans="8:11" ht="12.75">
      <c r="H161" s="77"/>
      <c r="I161" s="77"/>
      <c r="J161" s="77"/>
      <c r="K161" s="77"/>
    </row>
    <row r="162" spans="8:11" ht="12.75">
      <c r="H162" s="77"/>
      <c r="I162" s="77"/>
      <c r="J162" s="77"/>
      <c r="K162" s="77"/>
    </row>
    <row r="163" spans="8:11" ht="12.75">
      <c r="H163" s="77"/>
      <c r="I163" s="77"/>
      <c r="J163" s="77"/>
      <c r="K163" s="77"/>
    </row>
    <row r="164" spans="8:11" ht="12.75">
      <c r="H164" s="77"/>
      <c r="I164" s="77"/>
      <c r="J164" s="77"/>
      <c r="K164" s="77"/>
    </row>
    <row r="165" spans="8:11" ht="12.75">
      <c r="H165" s="77"/>
      <c r="I165" s="77"/>
      <c r="J165" s="77"/>
      <c r="K165" s="77"/>
    </row>
    <row r="166" spans="8:11" ht="12.75">
      <c r="H166" s="77"/>
      <c r="I166" s="77"/>
      <c r="J166" s="77"/>
      <c r="K166" s="77"/>
    </row>
    <row r="167" spans="8:11" ht="12.75">
      <c r="H167" s="77"/>
      <c r="I167" s="77"/>
      <c r="J167" s="77"/>
      <c r="K167" s="77"/>
    </row>
    <row r="168" spans="8:11" ht="12.75">
      <c r="H168" s="77"/>
      <c r="I168" s="77"/>
      <c r="J168" s="77"/>
      <c r="K168" s="77"/>
    </row>
    <row r="169" spans="8:11" ht="12.75">
      <c r="H169" s="77"/>
      <c r="I169" s="77"/>
      <c r="J169" s="77"/>
      <c r="K169" s="77"/>
    </row>
    <row r="170" spans="8:11" ht="12.75">
      <c r="H170" s="77"/>
      <c r="I170" s="77"/>
      <c r="J170" s="77"/>
      <c r="K170" s="77"/>
    </row>
    <row r="171" spans="8:11" ht="12.75">
      <c r="H171" s="77"/>
      <c r="I171" s="77"/>
      <c r="J171" s="77"/>
      <c r="K171" s="77"/>
    </row>
    <row r="172" spans="8:11" ht="12.75">
      <c r="H172" s="77"/>
      <c r="I172" s="77"/>
      <c r="J172" s="77"/>
      <c r="K172" s="77"/>
    </row>
    <row r="173" spans="8:11" ht="12.75">
      <c r="H173" s="77"/>
      <c r="I173" s="77"/>
      <c r="J173" s="77"/>
      <c r="K173" s="77"/>
    </row>
    <row r="174" spans="8:11" ht="12.75">
      <c r="H174" s="77"/>
      <c r="I174" s="77"/>
      <c r="J174" s="77"/>
      <c r="K174" s="77"/>
    </row>
    <row r="175" spans="8:11" ht="12.75">
      <c r="H175" s="77"/>
      <c r="I175" s="77"/>
      <c r="J175" s="77"/>
      <c r="K175" s="77"/>
    </row>
    <row r="176" spans="8:11" ht="12.75">
      <c r="H176" s="77"/>
      <c r="I176" s="77"/>
      <c r="J176" s="77"/>
      <c r="K176" s="77"/>
    </row>
    <row r="177" spans="8:11" ht="12.75">
      <c r="H177" s="77"/>
      <c r="I177" s="77"/>
      <c r="J177" s="77"/>
      <c r="K177" s="77"/>
    </row>
    <row r="178" spans="8:11" ht="12.75">
      <c r="H178" s="77"/>
      <c r="I178" s="77"/>
      <c r="J178" s="77"/>
      <c r="K178" s="77"/>
    </row>
    <row r="179" spans="8:11" ht="12.75">
      <c r="H179" s="77"/>
      <c r="I179" s="77"/>
      <c r="J179" s="77"/>
      <c r="K179" s="77"/>
    </row>
    <row r="180" spans="8:11" ht="12.75">
      <c r="H180" s="77"/>
      <c r="I180" s="77"/>
      <c r="J180" s="77"/>
      <c r="K180" s="77"/>
    </row>
    <row r="181" spans="8:11" ht="12.75">
      <c r="H181" s="77"/>
      <c r="I181" s="77"/>
      <c r="J181" s="77"/>
      <c r="K181" s="77"/>
    </row>
    <row r="182" spans="8:11" ht="12.75">
      <c r="H182" s="77"/>
      <c r="I182" s="77"/>
      <c r="J182" s="77"/>
      <c r="K182" s="77"/>
    </row>
    <row r="183" spans="8:11" ht="12.75">
      <c r="H183" s="77"/>
      <c r="I183" s="77"/>
      <c r="J183" s="77"/>
      <c r="K183" s="77"/>
    </row>
    <row r="184" spans="8:11" ht="12.75">
      <c r="H184" s="77"/>
      <c r="I184" s="77"/>
      <c r="J184" s="77"/>
      <c r="K184" s="77"/>
    </row>
    <row r="185" spans="8:11" ht="12.75">
      <c r="H185" s="77"/>
      <c r="I185" s="77"/>
      <c r="J185" s="77"/>
      <c r="K185" s="77"/>
    </row>
    <row r="186" spans="8:11" ht="12.75">
      <c r="H186" s="77"/>
      <c r="I186" s="77"/>
      <c r="J186" s="77"/>
      <c r="K186" s="77"/>
    </row>
    <row r="187" spans="8:11" ht="12.75">
      <c r="H187" s="77"/>
      <c r="I187" s="77"/>
      <c r="J187" s="77"/>
      <c r="K187" s="77"/>
    </row>
    <row r="188" spans="8:11" ht="12.75">
      <c r="H188" s="77"/>
      <c r="I188" s="77"/>
      <c r="J188" s="77"/>
      <c r="K188" s="77"/>
    </row>
    <row r="189" spans="8:11" ht="12.75">
      <c r="H189" s="77"/>
      <c r="I189" s="77"/>
      <c r="J189" s="77"/>
      <c r="K189" s="77"/>
    </row>
    <row r="190" spans="8:11" ht="12.75">
      <c r="H190" s="77"/>
      <c r="I190" s="77"/>
      <c r="J190" s="77"/>
      <c r="K190" s="77"/>
    </row>
    <row r="191" spans="8:11" ht="12.75">
      <c r="H191" s="77"/>
      <c r="I191" s="77"/>
      <c r="J191" s="77"/>
      <c r="K191" s="77"/>
    </row>
    <row r="192" spans="8:11" ht="12.75">
      <c r="H192" s="77"/>
      <c r="I192" s="77"/>
      <c r="J192" s="77"/>
      <c r="K192" s="77"/>
    </row>
    <row r="193" spans="8:11" ht="12.75">
      <c r="H193" s="77"/>
      <c r="I193" s="77"/>
      <c r="J193" s="77"/>
      <c r="K193" s="77"/>
    </row>
    <row r="194" spans="8:11" ht="12.75">
      <c r="H194" s="77"/>
      <c r="I194" s="77"/>
      <c r="J194" s="77"/>
      <c r="K194" s="77"/>
    </row>
    <row r="195" spans="8:11" ht="12.75">
      <c r="H195" s="77"/>
      <c r="I195" s="77"/>
      <c r="J195" s="77"/>
      <c r="K195" s="77"/>
    </row>
    <row r="196" spans="8:11" ht="12.75">
      <c r="H196" s="77"/>
      <c r="I196" s="77"/>
      <c r="J196" s="77"/>
      <c r="K196" s="77"/>
    </row>
    <row r="197" spans="8:11" ht="12.75">
      <c r="H197" s="77"/>
      <c r="I197" s="77"/>
      <c r="J197" s="77"/>
      <c r="K197" s="77"/>
    </row>
    <row r="198" spans="8:11" ht="12.75">
      <c r="H198" s="77"/>
      <c r="I198" s="77"/>
      <c r="J198" s="77"/>
      <c r="K198" s="77"/>
    </row>
    <row r="199" spans="8:11" ht="12.75">
      <c r="H199" s="77"/>
      <c r="I199" s="77"/>
      <c r="J199" s="77"/>
      <c r="K199" s="77"/>
    </row>
    <row r="200" spans="8:11" ht="12.75">
      <c r="H200" s="77"/>
      <c r="I200" s="77"/>
      <c r="J200" s="77"/>
      <c r="K200" s="77"/>
    </row>
    <row r="201" spans="8:11" ht="12.75">
      <c r="H201" s="77"/>
      <c r="I201" s="77"/>
      <c r="J201" s="77"/>
      <c r="K201" s="77"/>
    </row>
    <row r="202" spans="8:11" ht="12.75">
      <c r="H202" s="77"/>
      <c r="I202" s="77"/>
      <c r="J202" s="77"/>
      <c r="K202" s="77"/>
    </row>
    <row r="203" spans="8:11" ht="12.75">
      <c r="H203" s="77"/>
      <c r="I203" s="77"/>
      <c r="J203" s="77"/>
      <c r="K203" s="77"/>
    </row>
    <row r="204" spans="8:11" ht="12.75">
      <c r="H204" s="77"/>
      <c r="I204" s="77"/>
      <c r="J204" s="77"/>
      <c r="K204" s="77"/>
    </row>
    <row r="205" spans="8:11" ht="12.75">
      <c r="H205" s="77"/>
      <c r="I205" s="77"/>
      <c r="J205" s="77"/>
      <c r="K205" s="77"/>
    </row>
    <row r="206" spans="8:11" ht="12.75">
      <c r="H206" s="77"/>
      <c r="I206" s="77"/>
      <c r="J206" s="77"/>
      <c r="K206" s="77"/>
    </row>
    <row r="207" spans="8:11" ht="12.75">
      <c r="H207" s="77"/>
      <c r="I207" s="77"/>
      <c r="J207" s="77"/>
      <c r="K207" s="77"/>
    </row>
    <row r="208" spans="8:11" ht="12.75">
      <c r="H208" s="77"/>
      <c r="I208" s="77"/>
      <c r="J208" s="77"/>
      <c r="K208" s="77"/>
    </row>
    <row r="209" spans="8:11" ht="12.75">
      <c r="H209" s="77"/>
      <c r="I209" s="77"/>
      <c r="J209" s="77"/>
      <c r="K209" s="77"/>
    </row>
    <row r="210" spans="8:11" ht="12.75">
      <c r="H210" s="77"/>
      <c r="I210" s="77"/>
      <c r="J210" s="77"/>
      <c r="K210" s="77"/>
    </row>
    <row r="211" spans="8:11" ht="12.75">
      <c r="H211" s="77"/>
      <c r="I211" s="77"/>
      <c r="J211" s="77"/>
      <c r="K211" s="77"/>
    </row>
    <row r="212" spans="8:11" ht="12.75">
      <c r="H212" s="77"/>
      <c r="I212" s="77"/>
      <c r="J212" s="77"/>
      <c r="K212" s="77"/>
    </row>
    <row r="213" spans="8:11" ht="12.75">
      <c r="H213" s="77"/>
      <c r="I213" s="77"/>
      <c r="J213" s="77"/>
      <c r="K213" s="77"/>
    </row>
    <row r="214" spans="8:11" ht="12.75">
      <c r="H214" s="77"/>
      <c r="I214" s="77"/>
      <c r="J214" s="77"/>
      <c r="K214" s="77"/>
    </row>
    <row r="215" spans="8:11" ht="12.75">
      <c r="H215" s="77"/>
      <c r="I215" s="77"/>
      <c r="J215" s="77"/>
      <c r="K215" s="77"/>
    </row>
    <row r="216" spans="8:11" ht="12.75">
      <c r="H216" s="77"/>
      <c r="I216" s="77"/>
      <c r="J216" s="77"/>
      <c r="K216" s="77"/>
    </row>
    <row r="217" spans="8:11" ht="12.75">
      <c r="H217" s="77"/>
      <c r="I217" s="77"/>
      <c r="J217" s="77"/>
      <c r="K217" s="77"/>
    </row>
    <row r="218" spans="8:11" ht="12.75">
      <c r="H218" s="77"/>
      <c r="I218" s="77"/>
      <c r="J218" s="77"/>
      <c r="K218" s="77"/>
    </row>
    <row r="219" spans="8:11" ht="12.75">
      <c r="H219" s="77"/>
      <c r="I219" s="77"/>
      <c r="J219" s="77"/>
      <c r="K219" s="77"/>
    </row>
    <row r="220" spans="8:11" ht="12.75">
      <c r="H220" s="77"/>
      <c r="I220" s="77"/>
      <c r="J220" s="77"/>
      <c r="K220" s="77"/>
    </row>
    <row r="221" spans="8:11" ht="12.75">
      <c r="H221" s="77"/>
      <c r="I221" s="77"/>
      <c r="J221" s="77"/>
      <c r="K221" s="77"/>
    </row>
    <row r="222" spans="8:11" ht="12.75">
      <c r="H222" s="77"/>
      <c r="I222" s="77"/>
      <c r="J222" s="77"/>
      <c r="K222" s="77"/>
    </row>
    <row r="223" spans="8:11" ht="12.75">
      <c r="H223" s="77"/>
      <c r="I223" s="77"/>
      <c r="J223" s="77"/>
      <c r="K223" s="77"/>
    </row>
    <row r="224" spans="8:11" ht="12.75">
      <c r="H224" s="77"/>
      <c r="I224" s="77"/>
      <c r="J224" s="77"/>
      <c r="K224" s="77"/>
    </row>
    <row r="225" spans="8:11" ht="12.75">
      <c r="H225" s="77"/>
      <c r="I225" s="77"/>
      <c r="J225" s="77"/>
      <c r="K225" s="77"/>
    </row>
    <row r="226" spans="8:11" ht="12.75">
      <c r="H226" s="77"/>
      <c r="I226" s="77"/>
      <c r="J226" s="77"/>
      <c r="K226" s="77"/>
    </row>
    <row r="227" spans="8:11" ht="12.75">
      <c r="H227" s="77"/>
      <c r="I227" s="77"/>
      <c r="J227" s="77"/>
      <c r="K227" s="77"/>
    </row>
    <row r="228" spans="8:11" ht="12.75">
      <c r="H228" s="77"/>
      <c r="I228" s="77"/>
      <c r="J228" s="77"/>
      <c r="K228" s="77"/>
    </row>
    <row r="229" spans="8:11" ht="12.75">
      <c r="H229" s="77"/>
      <c r="I229" s="77"/>
      <c r="J229" s="77"/>
      <c r="K229" s="77"/>
    </row>
    <row r="230" spans="8:11" ht="12.75">
      <c r="H230" s="77"/>
      <c r="I230" s="77"/>
      <c r="J230" s="77"/>
      <c r="K230" s="77"/>
    </row>
    <row r="231" spans="8:11" ht="12.75">
      <c r="H231" s="77"/>
      <c r="I231" s="77"/>
      <c r="J231" s="77"/>
      <c r="K231" s="77"/>
    </row>
    <row r="232" spans="8:11" ht="12.75">
      <c r="H232" s="77"/>
      <c r="I232" s="77"/>
      <c r="J232" s="77"/>
      <c r="K232" s="77"/>
    </row>
    <row r="233" spans="8:11" ht="12.75">
      <c r="H233" s="77"/>
      <c r="I233" s="77"/>
      <c r="J233" s="77"/>
      <c r="K233" s="77"/>
    </row>
    <row r="234" spans="8:11" ht="12.75">
      <c r="H234" s="77"/>
      <c r="I234" s="77"/>
      <c r="J234" s="77"/>
      <c r="K234" s="77"/>
    </row>
    <row r="235" spans="8:11" ht="12.75">
      <c r="H235" s="77"/>
      <c r="I235" s="77"/>
      <c r="J235" s="77"/>
      <c r="K235" s="77"/>
    </row>
    <row r="236" spans="8:11" ht="12.75">
      <c r="H236" s="77"/>
      <c r="I236" s="77"/>
      <c r="J236" s="77"/>
      <c r="K236" s="77"/>
    </row>
    <row r="237" spans="8:11" ht="12.75">
      <c r="H237" s="77"/>
      <c r="I237" s="77"/>
      <c r="J237" s="77"/>
      <c r="K237" s="77"/>
    </row>
    <row r="238" spans="8:11" ht="12.75">
      <c r="H238" s="77"/>
      <c r="I238" s="77"/>
      <c r="J238" s="77"/>
      <c r="K238" s="77"/>
    </row>
    <row r="239" spans="8:11" ht="12.75">
      <c r="H239" s="77"/>
      <c r="I239" s="77"/>
      <c r="J239" s="77"/>
      <c r="K239" s="77"/>
    </row>
    <row r="240" spans="8:11" ht="12.75">
      <c r="H240" s="77"/>
      <c r="I240" s="77"/>
      <c r="J240" s="77"/>
      <c r="K240" s="77"/>
    </row>
    <row r="241" spans="8:11" ht="12.75">
      <c r="H241" s="77"/>
      <c r="I241" s="77"/>
      <c r="J241" s="77"/>
      <c r="K241" s="77"/>
    </row>
    <row r="242" spans="8:11" ht="12.75">
      <c r="H242" s="77"/>
      <c r="I242" s="77"/>
      <c r="J242" s="77"/>
      <c r="K242" s="77"/>
    </row>
    <row r="243" spans="8:11" ht="12.75">
      <c r="H243" s="77"/>
      <c r="I243" s="77"/>
      <c r="J243" s="77"/>
      <c r="K243" s="77"/>
    </row>
    <row r="244" spans="8:11" ht="12.75">
      <c r="H244" s="77"/>
      <c r="I244" s="77"/>
      <c r="J244" s="77"/>
      <c r="K244" s="77"/>
    </row>
    <row r="245" spans="8:11" ht="12.75">
      <c r="H245" s="77"/>
      <c r="I245" s="77"/>
      <c r="J245" s="77"/>
      <c r="K245" s="77"/>
    </row>
    <row r="246" spans="8:11" ht="12.75">
      <c r="H246" s="77"/>
      <c r="I246" s="77"/>
      <c r="J246" s="77"/>
      <c r="K246" s="77"/>
    </row>
    <row r="247" spans="8:11" ht="12.75">
      <c r="H247" s="77"/>
      <c r="I247" s="77"/>
      <c r="J247" s="77"/>
      <c r="K247" s="77"/>
    </row>
    <row r="248" spans="8:11" ht="12.75">
      <c r="H248" s="77"/>
      <c r="I248" s="77"/>
      <c r="J248" s="77"/>
      <c r="K248" s="77"/>
    </row>
    <row r="249" spans="8:11" ht="12.75">
      <c r="H249" s="77"/>
      <c r="I249" s="77"/>
      <c r="J249" s="77"/>
      <c r="K249" s="77"/>
    </row>
    <row r="250" spans="8:11" ht="12.75">
      <c r="H250" s="77"/>
      <c r="I250" s="77"/>
      <c r="J250" s="77"/>
      <c r="K250" s="77"/>
    </row>
    <row r="251" spans="8:11" ht="12.75">
      <c r="H251" s="77"/>
      <c r="I251" s="77"/>
      <c r="J251" s="77"/>
      <c r="K251" s="77"/>
    </row>
    <row r="252" spans="8:11" ht="12.75">
      <c r="H252" s="77"/>
      <c r="I252" s="77"/>
      <c r="J252" s="77"/>
      <c r="K252" s="77"/>
    </row>
    <row r="253" spans="8:11" ht="12.75">
      <c r="H253" s="77"/>
      <c r="I253" s="77"/>
      <c r="J253" s="77"/>
      <c r="K253" s="77"/>
    </row>
    <row r="254" spans="8:11" ht="12.75">
      <c r="H254" s="77"/>
      <c r="I254" s="77"/>
      <c r="J254" s="77"/>
      <c r="K254" s="77"/>
    </row>
    <row r="255" spans="8:11" ht="12.75">
      <c r="H255" s="77"/>
      <c r="I255" s="77"/>
      <c r="J255" s="77"/>
      <c r="K255" s="77"/>
    </row>
    <row r="256" spans="8:11" ht="12.75">
      <c r="H256" s="77"/>
      <c r="I256" s="77"/>
      <c r="J256" s="77"/>
      <c r="K256" s="77"/>
    </row>
    <row r="257" spans="8:11" ht="12.75">
      <c r="H257" s="77"/>
      <c r="I257" s="77"/>
      <c r="J257" s="77"/>
      <c r="K257" s="77"/>
    </row>
    <row r="258" spans="8:11" ht="12.75">
      <c r="H258" s="77"/>
      <c r="I258" s="77"/>
      <c r="J258" s="77"/>
      <c r="K258" s="77"/>
    </row>
    <row r="259" spans="8:11" ht="12.75">
      <c r="H259" s="77"/>
      <c r="I259" s="77"/>
      <c r="J259" s="77"/>
      <c r="K259" s="77"/>
    </row>
    <row r="260" spans="8:11" ht="12.75">
      <c r="H260" s="77"/>
      <c r="I260" s="77"/>
      <c r="J260" s="77"/>
      <c r="K260" s="77"/>
    </row>
    <row r="261" spans="8:11" ht="12.75">
      <c r="H261" s="77"/>
      <c r="I261" s="77"/>
      <c r="J261" s="77"/>
      <c r="K261" s="77"/>
    </row>
    <row r="262" spans="8:11" ht="12.75">
      <c r="H262" s="77"/>
      <c r="I262" s="77"/>
      <c r="J262" s="77"/>
      <c r="K262" s="77"/>
    </row>
    <row r="263" spans="8:11" ht="12.75">
      <c r="H263" s="77"/>
      <c r="I263" s="77"/>
      <c r="J263" s="77"/>
      <c r="K263" s="77"/>
    </row>
    <row r="264" spans="8:11" ht="12.75">
      <c r="H264" s="77"/>
      <c r="I264" s="77"/>
      <c r="J264" s="77"/>
      <c r="K264" s="77"/>
    </row>
    <row r="265" spans="8:11" ht="12.75">
      <c r="H265" s="77"/>
      <c r="I265" s="77"/>
      <c r="J265" s="77"/>
      <c r="K265" s="77"/>
    </row>
    <row r="266" spans="8:11" ht="12.75">
      <c r="H266" s="77"/>
      <c r="I266" s="77"/>
      <c r="J266" s="77"/>
      <c r="K266" s="77"/>
    </row>
    <row r="267" spans="8:11" ht="12.75">
      <c r="H267" s="77"/>
      <c r="I267" s="77"/>
      <c r="J267" s="77"/>
      <c r="K267" s="77"/>
    </row>
    <row r="268" spans="8:11" ht="12.75">
      <c r="H268" s="77"/>
      <c r="I268" s="77"/>
      <c r="J268" s="77"/>
      <c r="K268" s="77"/>
    </row>
    <row r="269" spans="8:11" ht="12.75">
      <c r="H269" s="77"/>
      <c r="I269" s="77"/>
      <c r="J269" s="77"/>
      <c r="K269" s="77"/>
    </row>
    <row r="270" spans="8:11" ht="12.75">
      <c r="H270" s="77"/>
      <c r="I270" s="77"/>
      <c r="J270" s="77"/>
      <c r="K270" s="77"/>
    </row>
    <row r="271" spans="8:11" ht="12.75">
      <c r="H271" s="77"/>
      <c r="I271" s="77"/>
      <c r="J271" s="77"/>
      <c r="K271" s="77"/>
    </row>
    <row r="272" spans="8:11" ht="12.75">
      <c r="H272" s="77"/>
      <c r="I272" s="77"/>
      <c r="J272" s="77"/>
      <c r="K272" s="77"/>
    </row>
    <row r="273" spans="8:11" ht="12.75">
      <c r="H273" s="77"/>
      <c r="I273" s="77"/>
      <c r="J273" s="77"/>
      <c r="K273" s="77"/>
    </row>
    <row r="274" spans="8:11" ht="12.75">
      <c r="H274" s="77"/>
      <c r="I274" s="77"/>
      <c r="J274" s="77"/>
      <c r="K274" s="77"/>
    </row>
    <row r="275" spans="8:11" ht="12.75">
      <c r="H275" s="77"/>
      <c r="I275" s="77"/>
      <c r="J275" s="77"/>
      <c r="K275" s="77"/>
    </row>
    <row r="276" spans="8:11" ht="12.75">
      <c r="H276" s="77"/>
      <c r="I276" s="77"/>
      <c r="J276" s="77"/>
      <c r="K276" s="77"/>
    </row>
    <row r="277" spans="8:11" ht="12.75">
      <c r="H277" s="77"/>
      <c r="I277" s="77"/>
      <c r="J277" s="77"/>
      <c r="K277" s="77"/>
    </row>
    <row r="278" spans="8:11" ht="12.75">
      <c r="H278" s="77"/>
      <c r="I278" s="77"/>
      <c r="J278" s="77"/>
      <c r="K278" s="77"/>
    </row>
    <row r="279" spans="8:11" ht="12.75">
      <c r="H279" s="77"/>
      <c r="I279" s="77"/>
      <c r="J279" s="77"/>
      <c r="K279" s="77"/>
    </row>
    <row r="280" spans="8:11" ht="12.75">
      <c r="H280" s="77"/>
      <c r="I280" s="77"/>
      <c r="J280" s="77"/>
      <c r="K280" s="77"/>
    </row>
    <row r="281" spans="8:11" ht="12.75">
      <c r="H281" s="77"/>
      <c r="I281" s="77"/>
      <c r="J281" s="77"/>
      <c r="K281" s="77"/>
    </row>
    <row r="282" spans="8:11" ht="12.75">
      <c r="H282" s="77"/>
      <c r="I282" s="77"/>
      <c r="J282" s="77"/>
      <c r="K282" s="77"/>
    </row>
    <row r="283" spans="8:11" ht="12.75">
      <c r="H283" s="77"/>
      <c r="I283" s="77"/>
      <c r="J283" s="77"/>
      <c r="K283" s="77"/>
    </row>
    <row r="284" spans="8:11" ht="12.75">
      <c r="H284" s="77"/>
      <c r="I284" s="77"/>
      <c r="J284" s="77"/>
      <c r="K284" s="77"/>
    </row>
    <row r="285" spans="8:11" ht="12.75">
      <c r="H285" s="77"/>
      <c r="I285" s="77"/>
      <c r="J285" s="77"/>
      <c r="K285" s="77"/>
    </row>
    <row r="286" spans="8:11" ht="12.75">
      <c r="H286" s="77"/>
      <c r="I286" s="77"/>
      <c r="J286" s="77"/>
      <c r="K286" s="77"/>
    </row>
    <row r="287" spans="8:11" ht="12.75">
      <c r="H287" s="77"/>
      <c r="I287" s="77"/>
      <c r="J287" s="77"/>
      <c r="K287" s="77"/>
    </row>
    <row r="288" spans="8:11" ht="12.75">
      <c r="H288" s="77"/>
      <c r="I288" s="77"/>
      <c r="J288" s="77"/>
      <c r="K288" s="77"/>
    </row>
    <row r="289" spans="8:11" ht="12.75">
      <c r="H289" s="77"/>
      <c r="I289" s="77"/>
      <c r="J289" s="77"/>
      <c r="K289" s="77"/>
    </row>
    <row r="290" spans="8:11" ht="12.75">
      <c r="H290" s="77"/>
      <c r="I290" s="77"/>
      <c r="J290" s="77"/>
      <c r="K290" s="77"/>
    </row>
    <row r="291" spans="8:11" ht="12.75">
      <c r="H291" s="77"/>
      <c r="I291" s="77"/>
      <c r="J291" s="77"/>
      <c r="K291" s="77"/>
    </row>
    <row r="292" spans="8:11" ht="12.75">
      <c r="H292" s="77"/>
      <c r="I292" s="77"/>
      <c r="J292" s="77"/>
      <c r="K292" s="77"/>
    </row>
    <row r="293" spans="8:11" ht="12.75">
      <c r="H293" s="77"/>
      <c r="I293" s="77"/>
      <c r="J293" s="77"/>
      <c r="K293" s="77"/>
    </row>
    <row r="294" spans="8:11" ht="12.75">
      <c r="H294" s="77"/>
      <c r="I294" s="77"/>
      <c r="J294" s="77"/>
      <c r="K294" s="77"/>
    </row>
    <row r="295" spans="8:11" ht="12.75">
      <c r="H295" s="77"/>
      <c r="I295" s="77"/>
      <c r="J295" s="77"/>
      <c r="K295" s="77"/>
    </row>
    <row r="296" spans="8:11" ht="12.75">
      <c r="H296" s="77"/>
      <c r="I296" s="77"/>
      <c r="J296" s="77"/>
      <c r="K296" s="77"/>
    </row>
    <row r="297" spans="8:11" ht="12.75">
      <c r="H297" s="77"/>
      <c r="I297" s="77"/>
      <c r="J297" s="77"/>
      <c r="K297" s="77"/>
    </row>
    <row r="298" spans="8:11" ht="12.75">
      <c r="H298" s="77"/>
      <c r="I298" s="77"/>
      <c r="J298" s="77"/>
      <c r="K298" s="77"/>
    </row>
    <row r="299" spans="8:11" ht="12.75">
      <c r="H299" s="77"/>
      <c r="I299" s="77"/>
      <c r="J299" s="77"/>
      <c r="K299" s="77"/>
    </row>
    <row r="300" spans="8:11" ht="12.75">
      <c r="H300" s="77"/>
      <c r="I300" s="77"/>
      <c r="J300" s="77"/>
      <c r="K300" s="77"/>
    </row>
    <row r="301" spans="8:11" ht="12.75">
      <c r="H301" s="77"/>
      <c r="I301" s="77"/>
      <c r="J301" s="77"/>
      <c r="K301" s="77"/>
    </row>
    <row r="302" spans="8:11" ht="12.75">
      <c r="H302" s="77"/>
      <c r="I302" s="77"/>
      <c r="J302" s="77"/>
      <c r="K302" s="77"/>
    </row>
    <row r="303" spans="8:11" ht="12.75">
      <c r="H303" s="77"/>
      <c r="I303" s="77"/>
      <c r="J303" s="77"/>
      <c r="K303" s="77"/>
    </row>
    <row r="304" spans="8:11" ht="12.75">
      <c r="H304" s="77"/>
      <c r="I304" s="77"/>
      <c r="J304" s="77"/>
      <c r="K304" s="77"/>
    </row>
    <row r="305" spans="8:11" ht="12.75">
      <c r="H305" s="77"/>
      <c r="I305" s="77"/>
      <c r="J305" s="77"/>
      <c r="K305" s="77"/>
    </row>
    <row r="306" spans="8:11" ht="12.75">
      <c r="H306" s="77"/>
      <c r="I306" s="77"/>
      <c r="J306" s="77"/>
      <c r="K306" s="77"/>
    </row>
    <row r="307" spans="8:11" ht="12.75">
      <c r="H307" s="77"/>
      <c r="I307" s="77"/>
      <c r="J307" s="77"/>
      <c r="K307" s="77"/>
    </row>
    <row r="308" spans="8:11" ht="12.75">
      <c r="H308" s="77"/>
      <c r="I308" s="77"/>
      <c r="J308" s="77"/>
      <c r="K308" s="77"/>
    </row>
    <row r="309" spans="8:11" ht="12.75">
      <c r="H309" s="77"/>
      <c r="I309" s="77"/>
      <c r="J309" s="77"/>
      <c r="K309" s="77"/>
    </row>
    <row r="310" spans="8:11" ht="12.75">
      <c r="H310" s="77"/>
      <c r="I310" s="77"/>
      <c r="J310" s="77"/>
      <c r="K310" s="77"/>
    </row>
    <row r="311" spans="8:11" ht="12.75">
      <c r="H311" s="77"/>
      <c r="I311" s="77"/>
      <c r="J311" s="77"/>
      <c r="K311" s="77"/>
    </row>
    <row r="312" spans="8:11" ht="12.75">
      <c r="H312" s="77"/>
      <c r="I312" s="77"/>
      <c r="J312" s="77"/>
      <c r="K312" s="77"/>
    </row>
    <row r="313" spans="8:11" ht="12.75">
      <c r="H313" s="77"/>
      <c r="I313" s="77"/>
      <c r="J313" s="77"/>
      <c r="K313" s="77"/>
    </row>
    <row r="314" spans="8:11" ht="12.75">
      <c r="H314" s="77"/>
      <c r="I314" s="77"/>
      <c r="J314" s="77"/>
      <c r="K314" s="77"/>
    </row>
    <row r="315" spans="8:11" ht="12.75">
      <c r="H315" s="77"/>
      <c r="I315" s="77"/>
      <c r="J315" s="77"/>
      <c r="K315" s="77"/>
    </row>
    <row r="316" spans="8:11" ht="12.75">
      <c r="H316" s="77"/>
      <c r="I316" s="77"/>
      <c r="J316" s="77"/>
      <c r="K316" s="77"/>
    </row>
    <row r="317" spans="8:11" ht="12.75">
      <c r="H317" s="77"/>
      <c r="I317" s="77"/>
      <c r="J317" s="77"/>
      <c r="K317" s="77"/>
    </row>
    <row r="318" spans="8:11" ht="12.75">
      <c r="H318" s="77"/>
      <c r="I318" s="77"/>
      <c r="J318" s="77"/>
      <c r="K318" s="77"/>
    </row>
    <row r="319" spans="8:11" ht="12.75">
      <c r="H319" s="77"/>
      <c r="I319" s="77"/>
      <c r="J319" s="77"/>
      <c r="K319" s="77"/>
    </row>
    <row r="320" spans="8:11" ht="12.75">
      <c r="H320" s="77"/>
      <c r="I320" s="77"/>
      <c r="J320" s="77"/>
      <c r="K320" s="77"/>
    </row>
    <row r="321" spans="8:11" ht="12.75">
      <c r="H321" s="77"/>
      <c r="I321" s="77"/>
      <c r="J321" s="77"/>
      <c r="K321" s="77"/>
    </row>
    <row r="322" spans="8:11" ht="12.75">
      <c r="H322" s="77"/>
      <c r="I322" s="77"/>
      <c r="J322" s="77"/>
      <c r="K322" s="77"/>
    </row>
    <row r="323" spans="8:11" ht="12.75">
      <c r="H323" s="77"/>
      <c r="I323" s="77"/>
      <c r="J323" s="77"/>
      <c r="K323" s="77"/>
    </row>
    <row r="324" spans="8:11" ht="12.75">
      <c r="H324" s="77"/>
      <c r="I324" s="77"/>
      <c r="J324" s="77"/>
      <c r="K324" s="77"/>
    </row>
    <row r="325" spans="8:11" ht="12.75">
      <c r="H325" s="77"/>
      <c r="I325" s="77"/>
      <c r="J325" s="77"/>
      <c r="K325" s="77"/>
    </row>
    <row r="326" spans="8:11" ht="12.75">
      <c r="H326" s="77"/>
      <c r="I326" s="77"/>
      <c r="J326" s="77"/>
      <c r="K326" s="77"/>
    </row>
    <row r="327" spans="8:11" ht="12.75">
      <c r="H327" s="77"/>
      <c r="I327" s="77"/>
      <c r="J327" s="77"/>
      <c r="K327" s="77"/>
    </row>
    <row r="328" spans="8:11" ht="12.75">
      <c r="H328" s="77"/>
      <c r="I328" s="77"/>
      <c r="J328" s="77"/>
      <c r="K328" s="77"/>
    </row>
    <row r="329" spans="8:11" ht="12.75">
      <c r="H329" s="77"/>
      <c r="I329" s="77"/>
      <c r="J329" s="77"/>
      <c r="K329" s="77"/>
    </row>
    <row r="330" spans="8:11" ht="12.75">
      <c r="H330" s="77"/>
      <c r="I330" s="77"/>
      <c r="J330" s="77"/>
      <c r="K330" s="77"/>
    </row>
    <row r="331" spans="8:11" ht="12.75">
      <c r="H331" s="77"/>
      <c r="I331" s="77"/>
      <c r="J331" s="77"/>
      <c r="K331" s="77"/>
    </row>
    <row r="332" spans="8:11" ht="12.75">
      <c r="H332" s="77"/>
      <c r="I332" s="77"/>
      <c r="J332" s="77"/>
      <c r="K332" s="77"/>
    </row>
    <row r="333" spans="8:11" ht="12.75">
      <c r="H333" s="77"/>
      <c r="I333" s="77"/>
      <c r="J333" s="77"/>
      <c r="K333" s="77"/>
    </row>
    <row r="334" spans="8:11" ht="12.75">
      <c r="H334" s="77"/>
      <c r="I334" s="77"/>
      <c r="J334" s="77"/>
      <c r="K334" s="77"/>
    </row>
    <row r="335" spans="8:11" ht="12.75">
      <c r="H335" s="77"/>
      <c r="I335" s="77"/>
      <c r="J335" s="77"/>
      <c r="K335" s="77"/>
    </row>
    <row r="336" spans="8:11" ht="12.75">
      <c r="H336" s="77"/>
      <c r="I336" s="77"/>
      <c r="J336" s="77"/>
      <c r="K336" s="77"/>
    </row>
    <row r="337" spans="8:11" ht="12.75">
      <c r="H337" s="77"/>
      <c r="I337" s="77"/>
      <c r="J337" s="77"/>
      <c r="K337" s="77"/>
    </row>
    <row r="338" spans="8:11" ht="12.75">
      <c r="H338" s="77"/>
      <c r="I338" s="77"/>
      <c r="J338" s="77"/>
      <c r="K338" s="77"/>
    </row>
    <row r="339" spans="8:11" ht="12.75">
      <c r="H339" s="77"/>
      <c r="I339" s="77"/>
      <c r="J339" s="77"/>
      <c r="K339" s="77"/>
    </row>
    <row r="340" spans="8:11" ht="12.75">
      <c r="H340" s="77"/>
      <c r="I340" s="77"/>
      <c r="J340" s="77"/>
      <c r="K340" s="77"/>
    </row>
    <row r="341" spans="8:11" ht="12.75">
      <c r="H341" s="77"/>
      <c r="I341" s="77"/>
      <c r="J341" s="77"/>
      <c r="K341" s="77"/>
    </row>
    <row r="342" spans="8:11" ht="12.75">
      <c r="H342" s="77"/>
      <c r="I342" s="77"/>
      <c r="J342" s="77"/>
      <c r="K342" s="77"/>
    </row>
    <row r="343" spans="8:11" ht="12.75">
      <c r="H343" s="77"/>
      <c r="I343" s="77"/>
      <c r="J343" s="77"/>
      <c r="K343" s="77"/>
    </row>
    <row r="344" spans="8:11" ht="12.75">
      <c r="H344" s="77"/>
      <c r="I344" s="77"/>
      <c r="J344" s="77"/>
      <c r="K344" s="77"/>
    </row>
    <row r="345" spans="8:11" ht="12.75">
      <c r="H345" s="77"/>
      <c r="I345" s="77"/>
      <c r="J345" s="77"/>
      <c r="K345" s="77"/>
    </row>
    <row r="346" spans="8:11" ht="12.75">
      <c r="H346" s="77"/>
      <c r="I346" s="77"/>
      <c r="J346" s="77"/>
      <c r="K346" s="77"/>
    </row>
    <row r="347" spans="8:11" ht="12.75">
      <c r="H347" s="77"/>
      <c r="I347" s="77"/>
      <c r="J347" s="77"/>
      <c r="K347" s="77"/>
    </row>
    <row r="348" spans="8:11" ht="12.75">
      <c r="H348" s="77"/>
      <c r="I348" s="77"/>
      <c r="J348" s="77"/>
      <c r="K348" s="77"/>
    </row>
    <row r="349" spans="8:11" ht="12.75">
      <c r="H349" s="77"/>
      <c r="I349" s="77"/>
      <c r="J349" s="77"/>
      <c r="K349" s="77"/>
    </row>
    <row r="350" spans="8:11" ht="12.75">
      <c r="H350" s="77"/>
      <c r="I350" s="77"/>
      <c r="J350" s="77"/>
      <c r="K350" s="77"/>
    </row>
    <row r="351" spans="8:11" ht="12.75">
      <c r="H351" s="77"/>
      <c r="I351" s="77"/>
      <c r="J351" s="77"/>
      <c r="K351" s="77"/>
    </row>
    <row r="352" spans="8:11" ht="12.75">
      <c r="H352" s="77"/>
      <c r="I352" s="77"/>
      <c r="J352" s="77"/>
      <c r="K352" s="77"/>
    </row>
    <row r="353" spans="8:11" ht="12.75">
      <c r="H353" s="77"/>
      <c r="I353" s="77"/>
      <c r="J353" s="77"/>
      <c r="K353" s="77"/>
    </row>
    <row r="354" spans="8:11" ht="12.75">
      <c r="H354" s="77"/>
      <c r="I354" s="77"/>
      <c r="J354" s="77"/>
      <c r="K354" s="77"/>
    </row>
    <row r="355" spans="8:11" ht="12.75">
      <c r="H355" s="77"/>
      <c r="I355" s="77"/>
      <c r="J355" s="77"/>
      <c r="K355" s="77"/>
    </row>
    <row r="356" spans="8:11" ht="12.75">
      <c r="H356" s="77"/>
      <c r="I356" s="77"/>
      <c r="J356" s="77"/>
      <c r="K356" s="77"/>
    </row>
    <row r="357" spans="8:11" ht="12.75">
      <c r="H357" s="77"/>
      <c r="I357" s="77"/>
      <c r="J357" s="77"/>
      <c r="K357" s="77"/>
    </row>
    <row r="358" spans="8:11" ht="12.75">
      <c r="H358" s="77"/>
      <c r="I358" s="77"/>
      <c r="J358" s="77"/>
      <c r="K358" s="77"/>
    </row>
    <row r="359" spans="8:11" ht="12.75">
      <c r="H359" s="77"/>
      <c r="I359" s="77"/>
      <c r="J359" s="77"/>
      <c r="K359" s="77"/>
    </row>
    <row r="360" spans="8:11" ht="12.75">
      <c r="H360" s="77"/>
      <c r="I360" s="77"/>
      <c r="J360" s="77"/>
      <c r="K360" s="77"/>
    </row>
    <row r="361" spans="8:11" ht="12.75">
      <c r="H361" s="77"/>
      <c r="I361" s="77"/>
      <c r="J361" s="77"/>
      <c r="K361" s="77"/>
    </row>
    <row r="362" spans="8:11" ht="12.75">
      <c r="H362" s="77"/>
      <c r="I362" s="77"/>
      <c r="J362" s="77"/>
      <c r="K362" s="77"/>
    </row>
    <row r="363" spans="8:11" ht="12.75">
      <c r="H363" s="77"/>
      <c r="I363" s="77"/>
      <c r="J363" s="77"/>
      <c r="K363" s="77"/>
    </row>
    <row r="364" spans="8:11" ht="12.75">
      <c r="H364" s="77"/>
      <c r="I364" s="77"/>
      <c r="J364" s="77"/>
      <c r="K364" s="77"/>
    </row>
    <row r="365" spans="8:11" ht="12.75">
      <c r="H365" s="77"/>
      <c r="I365" s="77"/>
      <c r="J365" s="77"/>
      <c r="K365" s="77"/>
    </row>
    <row r="366" spans="8:11" ht="12.75">
      <c r="H366" s="77"/>
      <c r="I366" s="77"/>
      <c r="J366" s="77"/>
      <c r="K366" s="77"/>
    </row>
    <row r="367" spans="8:11" ht="12.75">
      <c r="H367" s="77"/>
      <c r="I367" s="77"/>
      <c r="J367" s="77"/>
      <c r="K367" s="77"/>
    </row>
    <row r="368" spans="8:11" ht="12.75">
      <c r="H368" s="77"/>
      <c r="I368" s="77"/>
      <c r="J368" s="77"/>
      <c r="K368" s="77"/>
    </row>
    <row r="369" spans="8:11" ht="12.75">
      <c r="H369" s="77"/>
      <c r="I369" s="77"/>
      <c r="J369" s="77"/>
      <c r="K369" s="77"/>
    </row>
    <row r="370" spans="8:11" ht="12.75">
      <c r="H370" s="77"/>
      <c r="I370" s="77"/>
      <c r="J370" s="77"/>
      <c r="K370" s="77"/>
    </row>
    <row r="371" spans="8:11" ht="12.75">
      <c r="H371" s="77"/>
      <c r="I371" s="77"/>
      <c r="J371" s="77"/>
      <c r="K371" s="77"/>
    </row>
    <row r="372" spans="8:11" ht="12.75">
      <c r="H372" s="77"/>
      <c r="I372" s="77"/>
      <c r="J372" s="77"/>
      <c r="K372" s="77"/>
    </row>
    <row r="373" spans="8:11" ht="12.75">
      <c r="H373" s="77"/>
      <c r="I373" s="77"/>
      <c r="J373" s="77"/>
      <c r="K373" s="77"/>
    </row>
    <row r="374" spans="8:11" ht="12.75">
      <c r="H374" s="77"/>
      <c r="I374" s="77"/>
      <c r="J374" s="77"/>
      <c r="K374" s="77"/>
    </row>
    <row r="375" spans="8:11" ht="12.75">
      <c r="H375" s="77"/>
      <c r="I375" s="77"/>
      <c r="J375" s="77"/>
      <c r="K375" s="77"/>
    </row>
    <row r="376" spans="8:11" ht="12.75">
      <c r="H376" s="77"/>
      <c r="I376" s="77"/>
      <c r="J376" s="77"/>
      <c r="K376" s="77"/>
    </row>
    <row r="377" spans="8:11" ht="12.75">
      <c r="H377" s="77"/>
      <c r="I377" s="77"/>
      <c r="J377" s="77"/>
      <c r="K377" s="77"/>
    </row>
    <row r="378" spans="8:11" ht="12.75">
      <c r="H378" s="77"/>
      <c r="I378" s="77"/>
      <c r="J378" s="77"/>
      <c r="K378" s="77"/>
    </row>
    <row r="379" spans="8:11" ht="12.75">
      <c r="H379" s="77"/>
      <c r="I379" s="77"/>
      <c r="J379" s="77"/>
      <c r="K379" s="77"/>
    </row>
    <row r="380" spans="8:11" ht="12.75">
      <c r="H380" s="77"/>
      <c r="I380" s="77"/>
      <c r="J380" s="77"/>
      <c r="K380" s="77"/>
    </row>
    <row r="381" spans="8:11" ht="12.75">
      <c r="H381" s="77"/>
      <c r="I381" s="77"/>
      <c r="J381" s="77"/>
      <c r="K381" s="77"/>
    </row>
    <row r="382" spans="8:11" ht="12.75">
      <c r="H382" s="77"/>
      <c r="I382" s="77"/>
      <c r="J382" s="77"/>
      <c r="K382" s="77"/>
    </row>
    <row r="383" spans="8:11" ht="12.75">
      <c r="H383" s="77"/>
      <c r="I383" s="77"/>
      <c r="J383" s="77"/>
      <c r="K383" s="77"/>
    </row>
    <row r="384" spans="8:11" ht="12.75">
      <c r="H384" s="77"/>
      <c r="I384" s="77"/>
      <c r="J384" s="77"/>
      <c r="K384" s="77"/>
    </row>
    <row r="385" spans="8:11" ht="12.75">
      <c r="H385" s="77"/>
      <c r="I385" s="77"/>
      <c r="J385" s="77"/>
      <c r="K385" s="77"/>
    </row>
    <row r="386" spans="8:11" ht="12.75">
      <c r="H386" s="77"/>
      <c r="I386" s="77"/>
      <c r="J386" s="77"/>
      <c r="K386" s="77"/>
    </row>
    <row r="387" spans="8:11" ht="12.75">
      <c r="H387" s="77"/>
      <c r="I387" s="77"/>
      <c r="J387" s="77"/>
      <c r="K387" s="77"/>
    </row>
    <row r="388" spans="8:11" ht="12.75">
      <c r="H388" s="77"/>
      <c r="I388" s="77"/>
      <c r="J388" s="77"/>
      <c r="K388" s="77"/>
    </row>
    <row r="389" spans="8:11" ht="12.75">
      <c r="H389" s="77"/>
      <c r="I389" s="77"/>
      <c r="J389" s="77"/>
      <c r="K389" s="77"/>
    </row>
    <row r="390" spans="8:11" ht="12.75">
      <c r="H390" s="77"/>
      <c r="I390" s="77"/>
      <c r="J390" s="77"/>
      <c r="K390" s="77"/>
    </row>
    <row r="391" spans="8:11" ht="12.75">
      <c r="H391" s="77"/>
      <c r="I391" s="77"/>
      <c r="J391" s="77"/>
      <c r="K391" s="77"/>
    </row>
    <row r="392" spans="8:11" ht="12.75">
      <c r="H392" s="77"/>
      <c r="I392" s="77"/>
      <c r="J392" s="77"/>
      <c r="K392" s="77"/>
    </row>
    <row r="393" spans="8:11" ht="12.75">
      <c r="H393" s="77"/>
      <c r="I393" s="77"/>
      <c r="J393" s="77"/>
      <c r="K393" s="77"/>
    </row>
    <row r="394" spans="8:11" ht="12.75">
      <c r="H394" s="77"/>
      <c r="I394" s="77"/>
      <c r="J394" s="77"/>
      <c r="K394" s="77"/>
    </row>
    <row r="395" spans="8:11" ht="12.75">
      <c r="H395" s="77"/>
      <c r="I395" s="77"/>
      <c r="J395" s="77"/>
      <c r="K395" s="77"/>
    </row>
    <row r="396" spans="8:11" ht="12.75">
      <c r="H396" s="77"/>
      <c r="I396" s="77"/>
      <c r="J396" s="77"/>
      <c r="K396" s="77"/>
    </row>
    <row r="397" spans="8:11" ht="12.75">
      <c r="H397" s="77"/>
      <c r="I397" s="77"/>
      <c r="J397" s="77"/>
      <c r="K397" s="77"/>
    </row>
    <row r="398" spans="8:11" ht="12.75">
      <c r="H398" s="77"/>
      <c r="I398" s="77"/>
      <c r="J398" s="77"/>
      <c r="K398" s="77"/>
    </row>
    <row r="399" spans="8:11" ht="12.75">
      <c r="H399" s="77"/>
      <c r="I399" s="77"/>
      <c r="J399" s="77"/>
      <c r="K399" s="77"/>
    </row>
    <row r="400" spans="8:11" ht="12.75">
      <c r="H400" s="77"/>
      <c r="I400" s="77"/>
      <c r="J400" s="77"/>
      <c r="K400" s="77"/>
    </row>
    <row r="401" spans="8:11" ht="12.75">
      <c r="H401" s="77"/>
      <c r="I401" s="77"/>
      <c r="J401" s="77"/>
      <c r="K401" s="77"/>
    </row>
    <row r="402" spans="8:11" ht="12.75">
      <c r="H402" s="77"/>
      <c r="I402" s="77"/>
      <c r="J402" s="77"/>
      <c r="K402" s="77"/>
    </row>
    <row r="403" spans="8:11" ht="12.75">
      <c r="H403" s="77"/>
      <c r="I403" s="77"/>
      <c r="J403" s="77"/>
      <c r="K403" s="77"/>
    </row>
    <row r="404" spans="8:11" ht="12.75">
      <c r="H404" s="77"/>
      <c r="I404" s="77"/>
      <c r="J404" s="77"/>
      <c r="K404" s="77"/>
    </row>
    <row r="405" spans="8:11" ht="12.75">
      <c r="H405" s="77"/>
      <c r="I405" s="77"/>
      <c r="J405" s="77"/>
      <c r="K405" s="77"/>
    </row>
    <row r="406" spans="8:11" ht="12.75">
      <c r="H406" s="77"/>
      <c r="I406" s="77"/>
      <c r="J406" s="77"/>
      <c r="K406" s="77"/>
    </row>
    <row r="407" spans="8:11" ht="12.75">
      <c r="H407" s="77"/>
      <c r="I407" s="77"/>
      <c r="J407" s="77"/>
      <c r="K407" s="77"/>
    </row>
    <row r="408" spans="8:11" ht="12.75">
      <c r="H408" s="77"/>
      <c r="I408" s="77"/>
      <c r="J408" s="77"/>
      <c r="K408" s="77"/>
    </row>
    <row r="409" spans="8:11" ht="12.75">
      <c r="H409" s="77"/>
      <c r="I409" s="77"/>
      <c r="J409" s="77"/>
      <c r="K409" s="77"/>
    </row>
    <row r="410" spans="8:11" ht="12.75">
      <c r="H410" s="77"/>
      <c r="I410" s="77"/>
      <c r="J410" s="77"/>
      <c r="K410" s="77"/>
    </row>
    <row r="411" spans="8:11" ht="12.75">
      <c r="H411" s="77"/>
      <c r="I411" s="77"/>
      <c r="J411" s="77"/>
      <c r="K411" s="77"/>
    </row>
    <row r="412" spans="8:11" ht="12.75">
      <c r="H412" s="77"/>
      <c r="I412" s="77"/>
      <c r="J412" s="77"/>
      <c r="K412" s="77"/>
    </row>
    <row r="413" spans="8:11" ht="12.75">
      <c r="H413" s="77"/>
      <c r="I413" s="77"/>
      <c r="J413" s="77"/>
      <c r="K413" s="77"/>
    </row>
    <row r="414" spans="8:11" ht="12.75">
      <c r="H414" s="77"/>
      <c r="I414" s="77"/>
      <c r="J414" s="77"/>
      <c r="K414" s="77"/>
    </row>
    <row r="415" spans="8:11" ht="12.75">
      <c r="H415" s="77"/>
      <c r="I415" s="77"/>
      <c r="J415" s="77"/>
      <c r="K415" s="77"/>
    </row>
    <row r="416" spans="8:11" ht="12.75">
      <c r="H416" s="77"/>
      <c r="I416" s="77"/>
      <c r="J416" s="77"/>
      <c r="K416" s="77"/>
    </row>
    <row r="417" spans="8:11" ht="12.75">
      <c r="H417" s="77"/>
      <c r="I417" s="77"/>
      <c r="J417" s="77"/>
      <c r="K417" s="77"/>
    </row>
    <row r="418" spans="8:11" ht="12.75">
      <c r="H418" s="77"/>
      <c r="I418" s="77"/>
      <c r="J418" s="77"/>
      <c r="K418" s="77"/>
    </row>
    <row r="419" spans="8:11" ht="12.75">
      <c r="H419" s="77"/>
      <c r="I419" s="77"/>
      <c r="J419" s="77"/>
      <c r="K419" s="77"/>
    </row>
    <row r="420" spans="8:11" ht="12.75">
      <c r="H420" s="77"/>
      <c r="I420" s="77"/>
      <c r="J420" s="77"/>
      <c r="K420" s="77"/>
    </row>
    <row r="421" spans="8:11" ht="12.75">
      <c r="H421" s="77"/>
      <c r="I421" s="77"/>
      <c r="J421" s="77"/>
      <c r="K421" s="77"/>
    </row>
    <row r="422" spans="8:11" ht="12.75">
      <c r="H422" s="77"/>
      <c r="I422" s="77"/>
      <c r="J422" s="77"/>
      <c r="K422" s="77"/>
    </row>
    <row r="423" spans="8:11" ht="12.75">
      <c r="H423" s="77"/>
      <c r="I423" s="77"/>
      <c r="J423" s="77"/>
      <c r="K423" s="77"/>
    </row>
    <row r="424" spans="8:11" ht="12.75">
      <c r="H424" s="77"/>
      <c r="I424" s="77"/>
      <c r="J424" s="77"/>
      <c r="K424" s="77"/>
    </row>
    <row r="425" spans="8:11" ht="12.75">
      <c r="H425" s="77"/>
      <c r="I425" s="77"/>
      <c r="J425" s="77"/>
      <c r="K425" s="77"/>
    </row>
    <row r="426" spans="8:11" ht="12.75">
      <c r="H426" s="77"/>
      <c r="I426" s="77"/>
      <c r="J426" s="77"/>
      <c r="K426" s="77"/>
    </row>
    <row r="427" spans="8:11" ht="12.75">
      <c r="H427" s="77"/>
      <c r="I427" s="77"/>
      <c r="J427" s="77"/>
      <c r="K427" s="77"/>
    </row>
    <row r="428" spans="8:11" ht="12.75">
      <c r="H428" s="77"/>
      <c r="I428" s="77"/>
      <c r="J428" s="77"/>
      <c r="K428" s="77"/>
    </row>
    <row r="429" spans="8:11" ht="12.75">
      <c r="H429" s="77"/>
      <c r="I429" s="77"/>
      <c r="J429" s="77"/>
      <c r="K429" s="77"/>
    </row>
    <row r="430" spans="8:11" ht="12.75">
      <c r="H430" s="77"/>
      <c r="I430" s="77"/>
      <c r="J430" s="77"/>
      <c r="K430" s="77"/>
    </row>
    <row r="431" spans="8:11" ht="12.75">
      <c r="H431" s="77"/>
      <c r="I431" s="77"/>
      <c r="J431" s="77"/>
      <c r="K431" s="77"/>
    </row>
    <row r="432" spans="8:11" ht="12.75">
      <c r="H432" s="77"/>
      <c r="I432" s="77"/>
      <c r="J432" s="77"/>
      <c r="K432" s="77"/>
    </row>
    <row r="433" spans="8:11" ht="12.75">
      <c r="H433" s="77"/>
      <c r="I433" s="77"/>
      <c r="J433" s="77"/>
      <c r="K433" s="77"/>
    </row>
    <row r="434" spans="8:11" ht="12.75">
      <c r="H434" s="77"/>
      <c r="I434" s="77"/>
      <c r="J434" s="77"/>
      <c r="K434" s="77"/>
    </row>
    <row r="435" spans="8:11" ht="12.75">
      <c r="H435" s="77"/>
      <c r="I435" s="77"/>
      <c r="J435" s="77"/>
      <c r="K435" s="77"/>
    </row>
  </sheetData>
  <sheetProtection/>
  <mergeCells count="11">
    <mergeCell ref="A1:F1"/>
    <mergeCell ref="A2:F2"/>
    <mergeCell ref="A65:B65"/>
    <mergeCell ref="C3:C4"/>
    <mergeCell ref="A113:B113"/>
    <mergeCell ref="A123:B123"/>
    <mergeCell ref="A72:B72"/>
    <mergeCell ref="A73:B73"/>
    <mergeCell ref="D3:D4"/>
    <mergeCell ref="B3:B4"/>
    <mergeCell ref="A3:A4"/>
  </mergeCells>
  <printOptions/>
  <pageMargins left="0.4" right="0.18" top="0.17" bottom="0.17" header="0.17" footer="0.17"/>
  <pageSetup horizontalDpi="600" verticalDpi="600" orientation="portrait" paperSize="9" scale="52" r:id="rId1"/>
  <rowBreaks count="1" manualBreakCount="1"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UKazna8</cp:lastModifiedBy>
  <cp:lastPrinted>2014-02-13T05:07:52Z</cp:lastPrinted>
  <dcterms:created xsi:type="dcterms:W3CDTF">2010-02-01T13:08:46Z</dcterms:created>
  <dcterms:modified xsi:type="dcterms:W3CDTF">2015-07-16T05:22:12Z</dcterms:modified>
  <cp:category/>
  <cp:version/>
  <cp:contentType/>
  <cp:contentStatus/>
</cp:coreProperties>
</file>